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uben.HORAK\Desktop\Fleška\2021\Vláďa Polda\21-13 Pítko ZOO\"/>
    </mc:Choice>
  </mc:AlternateContent>
  <bookViews>
    <workbookView xWindow="0" yWindow="0" windowWidth="0" windowHeight="0"/>
  </bookViews>
  <sheets>
    <sheet name="Rekapitulace stavby" sheetId="1" r:id="rId1"/>
    <sheet name="21-13 - PÍTKO U ZOO DĚČÍN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'21-13 - PÍTKO U ZOO DĚČÍN'!$C$127:$K$243</definedName>
    <definedName name="_xlnm.Print_Area" localSheetId="1">'21-13 - PÍTKO U ZOO DĚČÍN'!$C$4:$J$76,'21-13 - PÍTKO U ZOO DĚČÍN'!$C$82:$J$111,'21-13 - PÍTKO U ZOO DĚČÍN'!$C$117:$J$243</definedName>
    <definedName name="_xlnm.Print_Titles" localSheetId="1">'21-13 - PÍTKO U ZOO DĚČÍN'!$127:$127</definedName>
    <definedName name="_xlnm.Print_Area" localSheetId="2">'Seznam figur'!$C$4:$G$65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95"/>
  <c i="2" r="J33"/>
  <c i="1" r="AX95"/>
  <c i="2" r="BI243"/>
  <c r="BH243"/>
  <c r="BG243"/>
  <c r="BF243"/>
  <c r="T243"/>
  <c r="T242"/>
  <c r="R243"/>
  <c r="R242"/>
  <c r="P243"/>
  <c r="P242"/>
  <c r="BI239"/>
  <c r="BH239"/>
  <c r="BG239"/>
  <c r="BF239"/>
  <c r="T239"/>
  <c r="R239"/>
  <c r="P239"/>
  <c r="BI238"/>
  <c r="BH238"/>
  <c r="BG238"/>
  <c r="BF238"/>
  <c r="T238"/>
  <c r="R238"/>
  <c r="P238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T215"/>
  <c r="R216"/>
  <c r="R215"/>
  <c r="P216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0"/>
  <c r="BH170"/>
  <c r="BG170"/>
  <c r="BF170"/>
  <c r="T170"/>
  <c r="T169"/>
  <c r="R170"/>
  <c r="R169"/>
  <c r="P170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J125"/>
  <c r="J124"/>
  <c r="F124"/>
  <c r="F122"/>
  <c r="E120"/>
  <c r="J90"/>
  <c r="J89"/>
  <c r="F89"/>
  <c r="F87"/>
  <c r="E85"/>
  <c r="J16"/>
  <c r="E16"/>
  <c r="F90"/>
  <c r="J15"/>
  <c r="J10"/>
  <c r="J122"/>
  <c i="1" r="L90"/>
  <c r="AM90"/>
  <c r="AM89"/>
  <c r="L89"/>
  <c r="AM87"/>
  <c r="L87"/>
  <c r="L85"/>
  <c r="L84"/>
  <c i="2" r="BK243"/>
  <c r="J239"/>
  <c r="BK238"/>
  <c r="BK234"/>
  <c r="BK233"/>
  <c r="J231"/>
  <c r="J228"/>
  <c r="BK224"/>
  <c r="BK221"/>
  <c r="BK220"/>
  <c r="BK219"/>
  <c r="J216"/>
  <c r="BK212"/>
  <c r="J210"/>
  <c r="BK208"/>
  <c r="BK206"/>
  <c r="BK204"/>
  <c r="J203"/>
  <c r="BK195"/>
  <c r="J193"/>
  <c r="J192"/>
  <c r="J190"/>
  <c r="BK189"/>
  <c r="J186"/>
  <c r="BK184"/>
  <c r="J183"/>
  <c r="J181"/>
  <c r="J179"/>
  <c r="J177"/>
  <c r="J175"/>
  <c r="J168"/>
  <c r="J166"/>
  <c r="J164"/>
  <c r="J154"/>
  <c r="J152"/>
  <c r="BK148"/>
  <c r="J146"/>
  <c r="J143"/>
  <c r="J141"/>
  <c r="BK135"/>
  <c r="J133"/>
  <c r="J131"/>
  <c i="1" r="AS94"/>
  <c i="2" r="J243"/>
  <c r="BK239"/>
  <c r="J238"/>
  <c r="J234"/>
  <c r="J233"/>
  <c r="BK231"/>
  <c r="BK228"/>
  <c r="J224"/>
  <c r="J221"/>
  <c r="J220"/>
  <c r="J219"/>
  <c r="BK218"/>
  <c r="J218"/>
  <c r="BK216"/>
  <c r="J212"/>
  <c r="BK210"/>
  <c r="J208"/>
  <c r="J206"/>
  <c r="J202"/>
  <c r="BK201"/>
  <c r="J200"/>
  <c r="J197"/>
  <c r="J196"/>
  <c r="J195"/>
  <c r="BK193"/>
  <c r="BK191"/>
  <c r="BK190"/>
  <c r="J189"/>
  <c r="J188"/>
  <c r="BK187"/>
  <c r="J184"/>
  <c r="BK183"/>
  <c r="BK181"/>
  <c r="BK179"/>
  <c r="BK175"/>
  <c r="BK170"/>
  <c r="BK168"/>
  <c r="BK166"/>
  <c r="BK161"/>
  <c r="BK154"/>
  <c r="BK150"/>
  <c r="BK146"/>
  <c r="J144"/>
  <c r="BK143"/>
  <c r="BK141"/>
  <c r="BK133"/>
  <c r="J204"/>
  <c r="BK203"/>
  <c r="BK202"/>
  <c r="J201"/>
  <c r="BK200"/>
  <c r="BK197"/>
  <c r="BK196"/>
  <c r="BK192"/>
  <c r="J191"/>
  <c r="BK188"/>
  <c r="J187"/>
  <c r="BK186"/>
  <c r="BK177"/>
  <c r="J170"/>
  <c r="BK164"/>
  <c r="J161"/>
  <c r="BK152"/>
  <c r="J150"/>
  <c r="J148"/>
  <c r="BK144"/>
  <c r="J135"/>
  <c r="BK131"/>
  <c l="1" r="P130"/>
  <c r="R130"/>
  <c r="T130"/>
  <c r="BK163"/>
  <c r="J163"/>
  <c r="J97"/>
  <c r="P163"/>
  <c r="R163"/>
  <c r="T163"/>
  <c r="P174"/>
  <c r="BK182"/>
  <c r="J182"/>
  <c r="J100"/>
  <c r="R182"/>
  <c r="BK199"/>
  <c r="J199"/>
  <c r="J101"/>
  <c r="R199"/>
  <c r="BK205"/>
  <c r="J205"/>
  <c r="J102"/>
  <c r="T205"/>
  <c r="BK217"/>
  <c r="J217"/>
  <c r="J105"/>
  <c r="T217"/>
  <c r="T214"/>
  <c r="BK223"/>
  <c r="T223"/>
  <c r="P232"/>
  <c r="BK130"/>
  <c r="J130"/>
  <c r="J96"/>
  <c r="BK174"/>
  <c r="J174"/>
  <c r="J99"/>
  <c r="R174"/>
  <c r="T174"/>
  <c r="P182"/>
  <c r="T182"/>
  <c r="P199"/>
  <c r="T199"/>
  <c r="P205"/>
  <c r="R205"/>
  <c r="P217"/>
  <c r="P214"/>
  <c r="R217"/>
  <c r="R214"/>
  <c r="P223"/>
  <c r="R223"/>
  <c r="BK232"/>
  <c r="J232"/>
  <c r="J108"/>
  <c r="R232"/>
  <c r="T232"/>
  <c r="BK237"/>
  <c r="J237"/>
  <c r="J109"/>
  <c r="P237"/>
  <c r="R237"/>
  <c r="T237"/>
  <c r="J87"/>
  <c r="F125"/>
  <c r="BE143"/>
  <c r="BE161"/>
  <c r="BE175"/>
  <c r="BE181"/>
  <c r="BE184"/>
  <c r="BE187"/>
  <c r="BE189"/>
  <c r="BE191"/>
  <c r="BE193"/>
  <c r="BE195"/>
  <c r="BE201"/>
  <c r="BE202"/>
  <c r="BE131"/>
  <c r="BE135"/>
  <c r="BE141"/>
  <c r="BE144"/>
  <c r="BE148"/>
  <c r="BE152"/>
  <c r="BE154"/>
  <c r="BE164"/>
  <c r="BE168"/>
  <c r="BE170"/>
  <c r="BE177"/>
  <c r="BE186"/>
  <c r="BE190"/>
  <c r="BE196"/>
  <c r="BE197"/>
  <c r="BE200"/>
  <c r="BE204"/>
  <c r="BE216"/>
  <c r="BE218"/>
  <c r="BE219"/>
  <c r="BE220"/>
  <c r="BE224"/>
  <c r="BE228"/>
  <c r="BE231"/>
  <c r="BE233"/>
  <c r="BE234"/>
  <c r="BE133"/>
  <c r="BE146"/>
  <c r="BE150"/>
  <c r="BE166"/>
  <c r="BE179"/>
  <c r="BE183"/>
  <c r="BE188"/>
  <c r="BE192"/>
  <c r="BE203"/>
  <c r="BE206"/>
  <c r="BE208"/>
  <c r="BE210"/>
  <c r="BE212"/>
  <c r="BE221"/>
  <c r="BE238"/>
  <c r="BE239"/>
  <c r="BE243"/>
  <c r="BK169"/>
  <c r="J169"/>
  <c r="J98"/>
  <c r="BK215"/>
  <c r="BK214"/>
  <c r="J214"/>
  <c r="J103"/>
  <c r="BK242"/>
  <c r="J242"/>
  <c r="J110"/>
  <c r="F33"/>
  <c i="1" r="BB95"/>
  <c r="BB94"/>
  <c r="W31"/>
  <c i="2" r="F34"/>
  <c i="1" r="BC95"/>
  <c r="BC94"/>
  <c r="W32"/>
  <c i="2" r="F32"/>
  <c i="1" r="BA95"/>
  <c r="BA94"/>
  <c r="W30"/>
  <c i="2" r="F35"/>
  <c i="1" r="BD95"/>
  <c r="BD94"/>
  <c r="W33"/>
  <c i="2" r="J32"/>
  <c i="1" r="AW95"/>
  <c i="2" l="1" r="BK222"/>
  <c r="J222"/>
  <c r="J106"/>
  <c r="T129"/>
  <c r="R222"/>
  <c r="T222"/>
  <c r="P129"/>
  <c r="P128"/>
  <c i="1" r="AU95"/>
  <c i="2" r="P222"/>
  <c r="R129"/>
  <c r="R128"/>
  <c r="BK129"/>
  <c r="J129"/>
  <c r="J95"/>
  <c r="J215"/>
  <c r="J104"/>
  <c r="J223"/>
  <c r="J107"/>
  <c i="1" r="AY94"/>
  <c r="AW94"/>
  <c r="AK30"/>
  <c i="2" r="J31"/>
  <c i="1" r="AV95"/>
  <c r="AT95"/>
  <c r="AU94"/>
  <c r="AX94"/>
  <c i="2" r="F31"/>
  <c i="1" r="AZ95"/>
  <c r="AZ94"/>
  <c r="AV94"/>
  <c r="AK29"/>
  <c i="2" l="1" r="T128"/>
  <c r="BK128"/>
  <c r="J128"/>
  <c r="J94"/>
  <c i="1" r="AT94"/>
  <c r="W29"/>
  <c i="2" l="1" r="J28"/>
  <c i="1" r="AG95"/>
  <c r="AN95"/>
  <c i="2" l="1" r="J37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<sst xmlns="http://schemas.openxmlformats.org/spreadsheetml/2006/main">
  <si>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</si>
  <si>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</si>
  <si>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</si>
  <si>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</si>
  <si>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</si>
  <si>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{5828a8d1-82e1-4b04-982c-83ddfd0c9953}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</si>
  <si>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</si>
  <si>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</si>
  <si>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</si>
  <si>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</si>
  <si>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</si>
  <si>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</si>
  <si>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</si>
  <si>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</si>
  <si>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21-13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</si>
  <si>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</si>
  <si>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</si>
  <si>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PÍTKO U ZOO DĚČÍN</t>
  </si>
  <si>
    <t>KSO:</t>
  </si>
  <si>
    <t>CC-CZ:</t>
  </si>
  <si>
    <t>Místo:</t>
  </si>
  <si>
    <t>p.p.č. 425/1,724/1</t>
  </si>
  <si>
    <t>Datum:</t>
  </si>
  <si>
    <t>18. 3. 2021</t>
  </si>
  <si>
    <t>Zadavatel:</t>
  </si>
  <si>
    <t>IČ:</t>
  </si>
  <si>
    <t>STATUTÁRNÍ MĚSTO DĚČÍN</t>
  </si>
  <si>
    <t>DIČ:</t>
  </si>
  <si>
    <t>Uchazeč:</t>
  </si>
  <si>
    <t>Vyplň údaj</t>
  </si>
  <si>
    <t>Projektant:</t>
  </si>
  <si>
    <t>Ing. Vladimír POLDA</t>
  </si>
  <si>
    <t>True</t>
  </si>
  <si>
    <t>Zpracovatel:</t>
  </si>
  <si>
    <t>Ing. Jan Duben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</si>
  <si>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</si>
  <si>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</si>
  <si>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</si>
  <si>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</si>
  <si>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</si>
  <si>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</si>
  <si>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</si>
  <si>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</si>
  <si>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</si>
  <si>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</si>
  <si>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</si>
  <si>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</si>
  <si>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</si>
  <si>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</si>
  <si>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</si>
  <si>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</si>
  <si>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</si>
  <si>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</si>
  <si>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</si>
  <si>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</si>
  <si>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</si>
  <si>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</si>
  <si>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</si>
  <si>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</si>
  <si>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</si>
  <si>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</si>
  <si>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</si>
  <si>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</si>
  <si>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</si>
  <si>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</si>
  <si>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</si>
  <si>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</si>
  <si>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</si>
  <si>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</si>
  <si>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</si>
  <si>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</si>
  <si>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</si>
  <si>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</si>
  <si>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</si>
  <si>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</si>
  <si>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</si>
  <si>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</si>
  <si>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</si>
  <si>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</si>
  <si>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</si>
  <si>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</si>
  <si>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</si>
  <si>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</si>
  <si>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S2</t>
  </si>
  <si>
    <t>8</t>
  </si>
  <si>
    <t>2</t>
  </si>
  <si>
    <t>S1</t>
  </si>
  <si>
    <t>5,5</t>
  </si>
  <si>
    <t>KRYCÍ LIST SOUPISU PRACÍ</t>
  </si>
  <si>
    <t>sutkam</t>
  </si>
  <si>
    <t>2,42</t>
  </si>
  <si>
    <t>rýha</t>
  </si>
  <si>
    <t>23,702</t>
  </si>
  <si>
    <t>lože</t>
  </si>
  <si>
    <t>3,353</t>
  </si>
  <si>
    <t>obsyp</t>
  </si>
  <si>
    <t>4,784</t>
  </si>
  <si>
    <t>zásyp</t>
  </si>
  <si>
    <t>12,835</t>
  </si>
  <si>
    <t>odvoz</t>
  </si>
  <si>
    <t>základ</t>
  </si>
  <si>
    <t>0,18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</si>
  <si>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</si>
  <si>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</si>
  <si>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</si>
  <si>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</si>
  <si>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</si>
  <si>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</si>
  <si>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</si>
  <si>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</si>
  <si>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</si>
  <si>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</si>
  <si>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</si>
  <si>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</si>
  <si>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</si>
  <si>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</si>
  <si>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</si>
  <si>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</si>
  <si>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</si>
  <si>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</si>
  <si>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</si>
  <si>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</si>
  <si>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</si>
  <si>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</si>
  <si>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</si>
  <si>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</si>
  <si>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</si>
  <si>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</si>
  <si>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</si>
  <si>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</si>
  <si>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</si>
  <si>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</si>
  <si>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</si>
  <si>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</si>
  <si>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</si>
  <si>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</si>
  <si>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</si>
  <si>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</si>
  <si>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</si>
  <si>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</si>
  <si>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</si>
  <si>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113107122</t>
  </si>
  <si>
    <t>Odstranění podkladu z kameniva drceného tl 200 mm ručně</t>
  </si>
  <si>
    <t>m2</t>
  </si>
  <si>
    <t>4</t>
  </si>
  <si>
    <t>-439832726</t>
  </si>
  <si>
    <t>VV</t>
  </si>
  <si>
    <t>"vybourání stávající štěrkové plochy s uložením na mezideponii pro další použití - S2" 8</t>
  </si>
  <si>
    <t>113107123</t>
  </si>
  <si>
    <t>Odstranění podkladu z kameniva drceného tl 300 mm ručně</t>
  </si>
  <si>
    <t>2020984579</t>
  </si>
  <si>
    <t>"vybourání stávající štěrkové plochy pro skladbu S1" 5,5</t>
  </si>
  <si>
    <t>3</t>
  </si>
  <si>
    <t>132312211</t>
  </si>
  <si>
    <t>Hloubení rýh š do 2000 mm v soudržných horninách třídy těžitelnosti II, skupiny 4 ručně</t>
  </si>
  <si>
    <t>m3</t>
  </si>
  <si>
    <t>-1555467853</t>
  </si>
  <si>
    <t>"rýha pro potrubí ve štěrku" 5,45*1,6*(1,9-0,15)</t>
  </si>
  <si>
    <t>"rýha pro potrubí v budoucí zpevněné ploše" 2,55*1,6*(1,9-0,28)</t>
  </si>
  <si>
    <t>"rozšíření rýhy pro vodoměrovou šachtu" 0,6*1,7*(1,9-0,28)</t>
  </si>
  <si>
    <t>"rozšíření pro základ pítka" základ</t>
  </si>
  <si>
    <t>Součet</t>
  </si>
  <si>
    <t>151101101</t>
  </si>
  <si>
    <t>Zřízení příložného pažení a rozepření stěn rýh hl do 2 m</t>
  </si>
  <si>
    <t>-2028840651</t>
  </si>
  <si>
    <t>8*1,9*2</t>
  </si>
  <si>
    <t>5</t>
  </si>
  <si>
    <t>151101111</t>
  </si>
  <si>
    <t>Odstranění příložného pažení a rozepření stěn rýh hl do 2 m</t>
  </si>
  <si>
    <t>-975108226</t>
  </si>
  <si>
    <t>6</t>
  </si>
  <si>
    <t>162751137</t>
  </si>
  <si>
    <t>Vodorovné přemístění do 10000 m výkopku/sypaniny z horniny třídy těžitelnosti II, skupiny 4 a 5</t>
  </si>
  <si>
    <t>-1621231170</t>
  </si>
  <si>
    <t>7</t>
  </si>
  <si>
    <t>171201221</t>
  </si>
  <si>
    <t>Poplatek za uložení na skládce (skládkovné) zeminy a kamení kód odpadu 17 05 04</t>
  </si>
  <si>
    <t>t</t>
  </si>
  <si>
    <t>2126810349</t>
  </si>
  <si>
    <t>odvoz*1,85</t>
  </si>
  <si>
    <t>171251201</t>
  </si>
  <si>
    <t>Uložení sypaniny na skládky nebo meziskládky</t>
  </si>
  <si>
    <t>-563433346</t>
  </si>
  <si>
    <t>9</t>
  </si>
  <si>
    <t>174111101</t>
  </si>
  <si>
    <t>Zásyp jam, šachet rýh nebo kolem objektů sypaninou se zhutněním ručně</t>
  </si>
  <si>
    <t>-189956245</t>
  </si>
  <si>
    <t>rýha-lože-obsyp - "vodoměrová šachta" 1*1,5*1,7 - základ</t>
  </si>
  <si>
    <t>10</t>
  </si>
  <si>
    <t>M</t>
  </si>
  <si>
    <t>58344171</t>
  </si>
  <si>
    <t>štěrkodrť frakce 0/32</t>
  </si>
  <si>
    <t>-9020606</t>
  </si>
  <si>
    <t>12,835*2 'Přepočtené koeficientem množství</t>
  </si>
  <si>
    <t>11</t>
  </si>
  <si>
    <t>175111101</t>
  </si>
  <si>
    <t>Obsypání potrubí ručně sypaninou bez prohození, uloženou do 3 m</t>
  </si>
  <si>
    <t>-908599188</t>
  </si>
  <si>
    <t>8*1,6*0,16</t>
  </si>
  <si>
    <t>(3,2+2,5)*1,6*0,3</t>
  </si>
  <si>
    <t>Mezisoučet</t>
  </si>
  <si>
    <t>-3,14*0,08*0,08*8</t>
  </si>
  <si>
    <t>-3,14*0,016*0,016*3,2-3,14*0,0125*0,0125*2,5</t>
  </si>
  <si>
    <t>12</t>
  </si>
  <si>
    <t>58331200</t>
  </si>
  <si>
    <t>štěrkopísek netříděný zásypový</t>
  </si>
  <si>
    <t>964266330</t>
  </si>
  <si>
    <t>4,619*2 'Přepočtené koeficientem množství</t>
  </si>
  <si>
    <t>Zakládání</t>
  </si>
  <si>
    <t>13</t>
  </si>
  <si>
    <t>275313711</t>
  </si>
  <si>
    <t>Základové patky z betonu tř. C 20/25</t>
  </si>
  <si>
    <t>-1790368477</t>
  </si>
  <si>
    <t>"základ pro pítko" 1*0,4*0,45</t>
  </si>
  <si>
    <t>14</t>
  </si>
  <si>
    <t>275351121</t>
  </si>
  <si>
    <t>Zřízení bednění základových patek</t>
  </si>
  <si>
    <t>-148923193</t>
  </si>
  <si>
    <t>"základ pro pítko" (1*2+0,4*2)*0,45</t>
  </si>
  <si>
    <t>275351122</t>
  </si>
  <si>
    <t>Odstranění bednění základových patek</t>
  </si>
  <si>
    <t>246309283</t>
  </si>
  <si>
    <t>Vodorovné konstrukce</t>
  </si>
  <si>
    <t>16</t>
  </si>
  <si>
    <t>451573111</t>
  </si>
  <si>
    <t>Lože pod potrubí otevřený výkop ze štěrkopísku</t>
  </si>
  <si>
    <t>-1986524135</t>
  </si>
  <si>
    <t>"rýha pro potrubí" 8*1,6*(0,15+0,1)</t>
  </si>
  <si>
    <t>"rozšíření lože pod vodoměrovou šachtu" 0,6*1,7*0,15</t>
  </si>
  <si>
    <t>Komunikace pozemní</t>
  </si>
  <si>
    <t>17</t>
  </si>
  <si>
    <t>56475011R</t>
  </si>
  <si>
    <t>Podklad z kameniva hrubého drceného vel. 16-32 mm tl 150 mm - bez dodávky materiálu, použit stávající vybouraný</t>
  </si>
  <si>
    <t>967031529</t>
  </si>
  <si>
    <t>18</t>
  </si>
  <si>
    <t>564760111</t>
  </si>
  <si>
    <t>Podklad z kameniva hrubého drceného vel. 16-32 mm tl 200 mm</t>
  </si>
  <si>
    <t>2011431707</t>
  </si>
  <si>
    <t>19</t>
  </si>
  <si>
    <t>596811120</t>
  </si>
  <si>
    <t>Kladení betonové dlažby komunikací pro pěší do lože z kameniva vel do 0,09 m2 plochy do 50 m2</t>
  </si>
  <si>
    <t>782002938</t>
  </si>
  <si>
    <t>20</t>
  </si>
  <si>
    <t>59245018</t>
  </si>
  <si>
    <t>dlažba tvar obdélník betonová 200x100x60mm přírodní</t>
  </si>
  <si>
    <t>1528160539</t>
  </si>
  <si>
    <t>Trubní vedení</t>
  </si>
  <si>
    <t>871161141</t>
  </si>
  <si>
    <t>Montáž potrubí z PE100 SDR 11 otevřený výkop svařovaných na tupo D 32 x 3,0 mm</t>
  </si>
  <si>
    <t>m</t>
  </si>
  <si>
    <t>1957888186</t>
  </si>
  <si>
    <t>22</t>
  </si>
  <si>
    <t>28613110</t>
  </si>
  <si>
    <t>potrubí vodovodní PE100 PN 16 SDR11 6m 100m 32x3,0mm</t>
  </si>
  <si>
    <t>1874200633</t>
  </si>
  <si>
    <t>3,2*1,015 'Přepočtené koeficientem množství</t>
  </si>
  <si>
    <t>23</t>
  </si>
  <si>
    <t>871315221</t>
  </si>
  <si>
    <t>Kanalizační potrubí z tvrdého PVC jednovrstvé tuhost třídy SN8 DN 160</t>
  </si>
  <si>
    <t>-1272445268</t>
  </si>
  <si>
    <t>24</t>
  </si>
  <si>
    <t>877315211</t>
  </si>
  <si>
    <t>Montáž tvarovek z tvrdého PVC-systém KG nebo z polypropylenu-systém KG 2000 jednoosé DN 160</t>
  </si>
  <si>
    <t>kus</t>
  </si>
  <si>
    <t>-1277184548</t>
  </si>
  <si>
    <t>25</t>
  </si>
  <si>
    <t>28611361</t>
  </si>
  <si>
    <t>koleno kanalizační PVC KG 160x45°</t>
  </si>
  <si>
    <t>1007698152</t>
  </si>
  <si>
    <t>26</t>
  </si>
  <si>
    <t>87731521R</t>
  </si>
  <si>
    <t>Napojení potrubí HT na potrubí KG</t>
  </si>
  <si>
    <t>soubor</t>
  </si>
  <si>
    <t>428436424</t>
  </si>
  <si>
    <t>27</t>
  </si>
  <si>
    <t>87731522R</t>
  </si>
  <si>
    <t>Napojení pítka vodovodním potrubím HDPE 20x2,0 mm</t>
  </si>
  <si>
    <t>-1087439701</t>
  </si>
  <si>
    <t>28</t>
  </si>
  <si>
    <t>87731523R</t>
  </si>
  <si>
    <t>Napojení kanalizační přípojky do stávající šachty</t>
  </si>
  <si>
    <t>-1166713893</t>
  </si>
  <si>
    <t>29</t>
  </si>
  <si>
    <t>87731524R</t>
  </si>
  <si>
    <t>Napojení vodovodní přípojky do stávajícího vodovodního řadu včetně šoupátkové zemní soupravy - dle požadavků SČVK</t>
  </si>
  <si>
    <t>-469765087</t>
  </si>
  <si>
    <t>30</t>
  </si>
  <si>
    <t>892241111</t>
  </si>
  <si>
    <t>Tlaková zkouška vodou potrubí do 80</t>
  </si>
  <si>
    <t>-1648458242</t>
  </si>
  <si>
    <t>3,2+2,5</t>
  </si>
  <si>
    <t>31</t>
  </si>
  <si>
    <t>892351111</t>
  </si>
  <si>
    <t>Tlaková zkouška vodou potrubí DN 150 nebo 200</t>
  </si>
  <si>
    <t>-1481516652</t>
  </si>
  <si>
    <t>32</t>
  </si>
  <si>
    <t>89321211R</t>
  </si>
  <si>
    <t>Vodoměrová šachta VŠ-C15 - 1000x1500x1700 mm, včetně uzamykatelného poklopu pro pojízdné provedení</t>
  </si>
  <si>
    <t>-292665401</t>
  </si>
  <si>
    <t>33</t>
  </si>
  <si>
    <t>899722112</t>
  </si>
  <si>
    <t>Krytí potrubí z plastů výstražnou fólií z PVC 25 cm</t>
  </si>
  <si>
    <t>-217986554</t>
  </si>
  <si>
    <t>8+3,2+2,5</t>
  </si>
  <si>
    <t>Ostatní konstrukce a práce, bourání</t>
  </si>
  <si>
    <t>34</t>
  </si>
  <si>
    <t>916131213</t>
  </si>
  <si>
    <t>Osazení silničního obrubníku betonového stojatého s boční opěrou do lože z betonu prostého</t>
  </si>
  <si>
    <t>-594676815</t>
  </si>
  <si>
    <t>35</t>
  </si>
  <si>
    <t>59217017</t>
  </si>
  <si>
    <t>obrubník betonový chodníkový 1000x100x250mm</t>
  </si>
  <si>
    <t>320535501</t>
  </si>
  <si>
    <t>36</t>
  </si>
  <si>
    <t>93694113R</t>
  </si>
  <si>
    <t>Chránička pro přívodní potrubí pitné vody</t>
  </si>
  <si>
    <t>-76353395</t>
  </si>
  <si>
    <t>37</t>
  </si>
  <si>
    <t>999999R01</t>
  </si>
  <si>
    <t>Přemístěná sochy medvěda z budoucího parkoviště do nové polohy do stávající štěrkové plochy</t>
  </si>
  <si>
    <t>-674405022</t>
  </si>
  <si>
    <t>38</t>
  </si>
  <si>
    <t>999999R02</t>
  </si>
  <si>
    <t>Nerez pítko se zabudovanou miskou pro psy - 890x296 x h=900 mm, s vybavením rozvodu vody ve sloupku pítka s ukončením tlakovým výtokovým ventilem</t>
  </si>
  <si>
    <t>1918840833</t>
  </si>
  <si>
    <t>997</t>
  </si>
  <si>
    <t>Přesun sutě</t>
  </si>
  <si>
    <t>39</t>
  </si>
  <si>
    <t>997221141</t>
  </si>
  <si>
    <t>Vodorovná doprava suti ze sypkých materiálů stavebním kolečkem do 50 m</t>
  </si>
  <si>
    <t>757278694</t>
  </si>
  <si>
    <t>"odvoz štěrku z plochy S2 na mezideponii a zpět" 2*2,32</t>
  </si>
  <si>
    <t>40</t>
  </si>
  <si>
    <t>997221551</t>
  </si>
  <si>
    <t>Vodorovná doprava suti ze sypkých materiálů do 1 km</t>
  </si>
  <si>
    <t>1102850210</t>
  </si>
  <si>
    <t>41</t>
  </si>
  <si>
    <t>997221559</t>
  </si>
  <si>
    <t>Příplatek ZKD 1 km u vodorovné dopravy suti ze sypkých materiálů</t>
  </si>
  <si>
    <t>1180667580</t>
  </si>
  <si>
    <t>sutkam*9</t>
  </si>
  <si>
    <t>42</t>
  </si>
  <si>
    <t>997221655</t>
  </si>
  <si>
    <t>1768426523</t>
  </si>
  <si>
    <t>"vybouraný štěrk pro skladbu S1" 2,42</t>
  </si>
  <si>
    <t>PSV</t>
  </si>
  <si>
    <t>Práce a dodávky PSV</t>
  </si>
  <si>
    <t>721</t>
  </si>
  <si>
    <t>Zdravotechnika - vnitřní kanalizace</t>
  </si>
  <si>
    <t>43</t>
  </si>
  <si>
    <t>721174042</t>
  </si>
  <si>
    <t>Potrubí kanalizační z PP připojovací DN 40</t>
  </si>
  <si>
    <t>1198173214</t>
  </si>
  <si>
    <t>722</t>
  </si>
  <si>
    <t>Zdravotechnika - vnitřní vodovod</t>
  </si>
  <si>
    <t>44</t>
  </si>
  <si>
    <t>722176113</t>
  </si>
  <si>
    <t>Montáž potrubí plastové spojované svary polyfuzně do D 25 mm</t>
  </si>
  <si>
    <t>1924822057</t>
  </si>
  <si>
    <t>45</t>
  </si>
  <si>
    <t>28613109</t>
  </si>
  <si>
    <t>potrubí vodovodní PE100 PN 16 SDR11 6m 100m 25x2,3mm</t>
  </si>
  <si>
    <t>1880270691</t>
  </si>
  <si>
    <t>46</t>
  </si>
  <si>
    <t>72226216R</t>
  </si>
  <si>
    <t>Vodoměr fakturační Qn 1,5 m3/h</t>
  </si>
  <si>
    <t>1148275522</t>
  </si>
  <si>
    <t>47</t>
  </si>
  <si>
    <t>722270101</t>
  </si>
  <si>
    <t>Sestava vodoměrová závitová G 3/4"</t>
  </si>
  <si>
    <t>421546760</t>
  </si>
  <si>
    <t>VRN</t>
  </si>
  <si>
    <t>Vedlejší rozpočtové náklady</t>
  </si>
  <si>
    <t>VRN1</t>
  </si>
  <si>
    <t>Průzkumné, geodetické a projektové práce</t>
  </si>
  <si>
    <t>48</t>
  </si>
  <si>
    <t>012103000</t>
  </si>
  <si>
    <t>Geodetické práce před výstavbou</t>
  </si>
  <si>
    <t>Kč</t>
  </si>
  <si>
    <t>1024</t>
  </si>
  <si>
    <t>1931997338</t>
  </si>
  <si>
    <t>vytýčení hranic pozemků pro potřeby realizace stavby</t>
  </si>
  <si>
    <t>vytýčení inženýrských sítí v zájmovém území</t>
  </si>
  <si>
    <t>49</t>
  </si>
  <si>
    <t>012303000</t>
  </si>
  <si>
    <t>Geodetické práce po výstavbě</t>
  </si>
  <si>
    <t>-1806206601</t>
  </si>
  <si>
    <t>zaměření nových tras inženýrských sítí</t>
  </si>
  <si>
    <t>50</t>
  </si>
  <si>
    <t>013254000</t>
  </si>
  <si>
    <t>Dokumentace skutečného provedení stavby</t>
  </si>
  <si>
    <t>869610011</t>
  </si>
  <si>
    <t>VRN3</t>
  </si>
  <si>
    <t>Zařízení staveniště</t>
  </si>
  <si>
    <t>51</t>
  </si>
  <si>
    <t>030001000</t>
  </si>
  <si>
    <t>1839887121</t>
  </si>
  <si>
    <t>52</t>
  </si>
  <si>
    <t>035002000</t>
  </si>
  <si>
    <t>Pronájmy ploch, objektů</t>
  </si>
  <si>
    <t>-129653777</t>
  </si>
  <si>
    <t>poplatky za zábor veřejného prostranství</t>
  </si>
  <si>
    <t>VRN4</t>
  </si>
  <si>
    <t>Inženýrská činnost</t>
  </si>
  <si>
    <t>53</t>
  </si>
  <si>
    <t>043154000</t>
  </si>
  <si>
    <t>Zkoušky hutnicí</t>
  </si>
  <si>
    <t>1809416317</t>
  </si>
  <si>
    <t>54</t>
  </si>
  <si>
    <t>049103000</t>
  </si>
  <si>
    <t>Náklady vzniklé v souvislosti s realizací stavby</t>
  </si>
  <si>
    <t>357169601</t>
  </si>
  <si>
    <t>jednání s MM Děčín o zařízení staveniště na p.p.č. 425/19</t>
  </si>
  <si>
    <t>VRN6</t>
  </si>
  <si>
    <t>Územní vlivy</t>
  </si>
  <si>
    <t>55</t>
  </si>
  <si>
    <t>060001000</t>
  </si>
  <si>
    <t>-1636907147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</si>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</sst>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21-13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PÍTKO U ZOO DĚČÍN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p.p.č. 425/1,724/1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18. 3. 2021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STATUTÁRNÍ MĚSTO DĚČÍN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 Vladimír POLDA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 Jan Duben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16.5" customHeight="1">
      <c r="A95" s="119" t="s">
        <v>79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'21-13 - PÍTKO U ZOO DĚČÍN'!J28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'21-13 - PÍTKO U ZOO DĚČÍN'!P128</f>
        <v>0</v>
      </c>
      <c r="AV95" s="128">
        <f>'21-13 - PÍTKO U ZOO DĚČÍN'!J31</f>
        <v>0</v>
      </c>
      <c r="AW95" s="128">
        <f>'21-13 - PÍTKO U ZOO DĚČÍN'!J32</f>
        <v>0</v>
      </c>
      <c r="AX95" s="128">
        <f>'21-13 - PÍTKO U ZOO DĚČÍN'!J33</f>
        <v>0</v>
      </c>
      <c r="AY95" s="128">
        <f>'21-13 - PÍTKO U ZOO DĚČÍN'!J34</f>
        <v>0</v>
      </c>
      <c r="AZ95" s="128">
        <f>'21-13 - PÍTKO U ZOO DĚČÍN'!F31</f>
        <v>0</v>
      </c>
      <c r="BA95" s="128">
        <f>'21-13 - PÍTKO U ZOO DĚČÍN'!F32</f>
        <v>0</v>
      </c>
      <c r="BB95" s="128">
        <f>'21-13 - PÍTKO U ZOO DĚČÍN'!F33</f>
        <v>0</v>
      </c>
      <c r="BC95" s="128">
        <f>'21-13 - PÍTKO U ZOO DĚČÍN'!F34</f>
        <v>0</v>
      </c>
      <c r="BD95" s="130">
        <f>'21-13 - PÍTKO U ZOO DĚČÍN'!F35</f>
        <v>0</v>
      </c>
      <c r="BE95" s="7"/>
      <c r="BT95" s="131" t="s">
        <v>81</v>
      </c>
      <c r="BU95" s="131" t="s">
        <v>82</v>
      </c>
      <c r="BV95" s="131" t="s">
        <v>77</v>
      </c>
      <c r="BW95" s="131" t="s">
        <v>5</v>
      </c>
      <c r="BX95" s="131" t="s">
        <v>78</v>
      </c>
      <c r="CL95" s="131" t="s">
        <v>1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Qmaz0m3xzLn/QBJho3hY9bN5K1kx7smuQtixsyjJYpu2LAJ2P03U7ppGIBfOjOte1aHw5VnfdiUIngdt51YPcQ==" hashValue="XsxclPJrwD8ygNBcCfs1/KvhDpae6U0MD0Jo8HP+qcvy/U5xIOTSw0Bc0udtJH/3SWrAplWDDTyGj9t/4iu8o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1-13 - PÍTKO U ZOO DĚČÍ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  <c r="AZ2" s="132" t="s">
        <v>83</v>
      </c>
      <c r="BA2" s="132" t="s">
        <v>1</v>
      </c>
      <c r="BB2" s="132" t="s">
        <v>1</v>
      </c>
      <c r="BC2" s="132" t="s">
        <v>84</v>
      </c>
      <c r="BD2" s="132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85</v>
      </c>
      <c r="AZ3" s="132" t="s">
        <v>86</v>
      </c>
      <c r="BA3" s="132" t="s">
        <v>1</v>
      </c>
      <c r="BB3" s="132" t="s">
        <v>1</v>
      </c>
      <c r="BC3" s="132" t="s">
        <v>87</v>
      </c>
      <c r="BD3" s="132" t="s">
        <v>85</v>
      </c>
    </row>
    <row r="4" s="1" customFormat="1" ht="24.96" customHeight="1">
      <c r="B4" s="21"/>
      <c r="D4" s="135" t="s">
        <v>88</v>
      </c>
      <c r="L4" s="21"/>
      <c r="M4" s="136" t="s">
        <v>10</v>
      </c>
      <c r="AT4" s="18" t="s">
        <v>4</v>
      </c>
      <c r="AZ4" s="132" t="s">
        <v>89</v>
      </c>
      <c r="BA4" s="132" t="s">
        <v>1</v>
      </c>
      <c r="BB4" s="132" t="s">
        <v>1</v>
      </c>
      <c r="BC4" s="132" t="s">
        <v>90</v>
      </c>
      <c r="BD4" s="132" t="s">
        <v>85</v>
      </c>
    </row>
    <row r="5" s="1" customFormat="1" ht="6.96" customHeight="1">
      <c r="B5" s="21"/>
      <c r="L5" s="21"/>
      <c r="AZ5" s="132" t="s">
        <v>91</v>
      </c>
      <c r="BA5" s="132" t="s">
        <v>1</v>
      </c>
      <c r="BB5" s="132" t="s">
        <v>1</v>
      </c>
      <c r="BC5" s="132" t="s">
        <v>92</v>
      </c>
      <c r="BD5" s="132" t="s">
        <v>85</v>
      </c>
    </row>
    <row r="6" s="2" customFormat="1" ht="12" customHeight="1">
      <c r="A6" s="39"/>
      <c r="B6" s="45"/>
      <c r="C6" s="39"/>
      <c r="D6" s="137" t="s">
        <v>16</v>
      </c>
      <c r="E6" s="39"/>
      <c r="F6" s="39"/>
      <c r="G6" s="39"/>
      <c r="H6" s="39"/>
      <c r="I6" s="39"/>
      <c r="J6" s="39"/>
      <c r="K6" s="39"/>
      <c r="L6" s="64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Z6" s="132" t="s">
        <v>93</v>
      </c>
      <c r="BA6" s="132" t="s">
        <v>1</v>
      </c>
      <c r="BB6" s="132" t="s">
        <v>1</v>
      </c>
      <c r="BC6" s="132" t="s">
        <v>94</v>
      </c>
      <c r="BD6" s="132" t="s">
        <v>85</v>
      </c>
    </row>
    <row r="7" s="2" customFormat="1" ht="16.5" customHeight="1">
      <c r="A7" s="39"/>
      <c r="B7" s="45"/>
      <c r="C7" s="39"/>
      <c r="D7" s="39"/>
      <c r="E7" s="138" t="s">
        <v>17</v>
      </c>
      <c r="F7" s="39"/>
      <c r="G7" s="39"/>
      <c r="H7" s="39"/>
      <c r="I7" s="39"/>
      <c r="J7" s="39"/>
      <c r="K7" s="39"/>
      <c r="L7" s="64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Z7" s="132" t="s">
        <v>95</v>
      </c>
      <c r="BA7" s="132" t="s">
        <v>1</v>
      </c>
      <c r="BB7" s="132" t="s">
        <v>1</v>
      </c>
      <c r="BC7" s="132" t="s">
        <v>96</v>
      </c>
      <c r="BD7" s="132" t="s">
        <v>85</v>
      </c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2" t="s">
        <v>97</v>
      </c>
      <c r="BA8" s="132" t="s">
        <v>1</v>
      </c>
      <c r="BB8" s="132" t="s">
        <v>1</v>
      </c>
      <c r="BC8" s="132" t="s">
        <v>98</v>
      </c>
      <c r="BD8" s="132" t="s">
        <v>85</v>
      </c>
    </row>
    <row r="9" s="2" customFormat="1" ht="12" customHeight="1">
      <c r="A9" s="39"/>
      <c r="B9" s="45"/>
      <c r="C9" s="39"/>
      <c r="D9" s="137" t="s">
        <v>18</v>
      </c>
      <c r="E9" s="39"/>
      <c r="F9" s="139" t="s">
        <v>1</v>
      </c>
      <c r="G9" s="39"/>
      <c r="H9" s="39"/>
      <c r="I9" s="137" t="s">
        <v>19</v>
      </c>
      <c r="J9" s="139" t="s">
        <v>1</v>
      </c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2" t="s">
        <v>99</v>
      </c>
      <c r="BA9" s="132" t="s">
        <v>1</v>
      </c>
      <c r="BB9" s="132" t="s">
        <v>1</v>
      </c>
      <c r="BC9" s="132" t="s">
        <v>92</v>
      </c>
      <c r="BD9" s="132" t="s">
        <v>85</v>
      </c>
    </row>
    <row r="10" s="2" customFormat="1" ht="12" customHeight="1">
      <c r="A10" s="39"/>
      <c r="B10" s="45"/>
      <c r="C10" s="39"/>
      <c r="D10" s="137" t="s">
        <v>20</v>
      </c>
      <c r="E10" s="39"/>
      <c r="F10" s="139" t="s">
        <v>21</v>
      </c>
      <c r="G10" s="39"/>
      <c r="H10" s="39"/>
      <c r="I10" s="137" t="s">
        <v>22</v>
      </c>
      <c r="J10" s="140" t="str">
        <f>'Rekapitulace stavby'!AN8</f>
        <v>18. 3. 2021</v>
      </c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2" t="s">
        <v>100</v>
      </c>
      <c r="BA10" s="132" t="s">
        <v>1</v>
      </c>
      <c r="BB10" s="132" t="s">
        <v>1</v>
      </c>
      <c r="BC10" s="132" t="s">
        <v>101</v>
      </c>
      <c r="BD10" s="132" t="s">
        <v>85</v>
      </c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24</v>
      </c>
      <c r="E12" s="39"/>
      <c r="F12" s="39"/>
      <c r="G12" s="39"/>
      <c r="H12" s="39"/>
      <c r="I12" s="137" t="s">
        <v>25</v>
      </c>
      <c r="J12" s="139" t="s">
        <v>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9" t="s">
        <v>26</v>
      </c>
      <c r="F13" s="39"/>
      <c r="G13" s="39"/>
      <c r="H13" s="39"/>
      <c r="I13" s="137" t="s">
        <v>27</v>
      </c>
      <c r="J13" s="139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37" t="s">
        <v>28</v>
      </c>
      <c r="E15" s="39"/>
      <c r="F15" s="39"/>
      <c r="G15" s="39"/>
      <c r="H15" s="39"/>
      <c r="I15" s="137" t="s">
        <v>25</v>
      </c>
      <c r="J15" s="34" t="str">
        <f>'Rekapitulace stavby'!AN13</f>
        <v>Vyplň údaj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9"/>
      <c r="G16" s="139"/>
      <c r="H16" s="139"/>
      <c r="I16" s="137" t="s">
        <v>27</v>
      </c>
      <c r="J16" s="34" t="str">
        <f>'Rekapitulace stavby'!AN14</f>
        <v>Vyplň údaj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37" t="s">
        <v>30</v>
      </c>
      <c r="E18" s="39"/>
      <c r="F18" s="39"/>
      <c r="G18" s="39"/>
      <c r="H18" s="39"/>
      <c r="I18" s="137" t="s">
        <v>25</v>
      </c>
      <c r="J18" s="139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9" t="s">
        <v>31</v>
      </c>
      <c r="F19" s="39"/>
      <c r="G19" s="39"/>
      <c r="H19" s="39"/>
      <c r="I19" s="137" t="s">
        <v>27</v>
      </c>
      <c r="J19" s="139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37" t="s">
        <v>33</v>
      </c>
      <c r="E21" s="39"/>
      <c r="F21" s="39"/>
      <c r="G21" s="39"/>
      <c r="H21" s="39"/>
      <c r="I21" s="137" t="s">
        <v>25</v>
      </c>
      <c r="J21" s="139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9" t="s">
        <v>34</v>
      </c>
      <c r="F22" s="39"/>
      <c r="G22" s="39"/>
      <c r="H22" s="39"/>
      <c r="I22" s="137" t="s">
        <v>27</v>
      </c>
      <c r="J22" s="139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37" t="s">
        <v>35</v>
      </c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16.5" customHeight="1">
      <c r="A25" s="141"/>
      <c r="B25" s="142"/>
      <c r="C25" s="141"/>
      <c r="D25" s="141"/>
      <c r="E25" s="143" t="s">
        <v>1</v>
      </c>
      <c r="F25" s="143"/>
      <c r="G25" s="143"/>
      <c r="H25" s="143"/>
      <c r="I25" s="141"/>
      <c r="J25" s="141"/>
      <c r="K25" s="141"/>
      <c r="L25" s="144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45"/>
      <c r="E27" s="145"/>
      <c r="F27" s="145"/>
      <c r="G27" s="145"/>
      <c r="H27" s="145"/>
      <c r="I27" s="145"/>
      <c r="J27" s="145"/>
      <c r="K27" s="145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46" t="s">
        <v>36</v>
      </c>
      <c r="E28" s="39"/>
      <c r="F28" s="39"/>
      <c r="G28" s="39"/>
      <c r="H28" s="39"/>
      <c r="I28" s="39"/>
      <c r="J28" s="147">
        <f>ROUND(J128, 2)</f>
        <v>0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8" t="s">
        <v>38</v>
      </c>
      <c r="G30" s="39"/>
      <c r="H30" s="39"/>
      <c r="I30" s="148" t="s">
        <v>37</v>
      </c>
      <c r="J30" s="148" t="s">
        <v>39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9" t="s">
        <v>40</v>
      </c>
      <c r="E31" s="137" t="s">
        <v>41</v>
      </c>
      <c r="F31" s="150">
        <f>ROUND((SUM(BE128:BE243)),  2)</f>
        <v>0</v>
      </c>
      <c r="G31" s="39"/>
      <c r="H31" s="39"/>
      <c r="I31" s="151">
        <v>0.20999999999999999</v>
      </c>
      <c r="J31" s="150">
        <f>ROUND(((SUM(BE128:BE243))*I31),  2)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37" t="s">
        <v>42</v>
      </c>
      <c r="F32" s="150">
        <f>ROUND((SUM(BF128:BF243)),  2)</f>
        <v>0</v>
      </c>
      <c r="G32" s="39"/>
      <c r="H32" s="39"/>
      <c r="I32" s="151">
        <v>0.14999999999999999</v>
      </c>
      <c r="J32" s="150">
        <f>ROUND(((SUM(BF128:BF243))*I32), 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37" t="s">
        <v>43</v>
      </c>
      <c r="F33" s="150">
        <f>ROUND((SUM(BG128:BG243)),  2)</f>
        <v>0</v>
      </c>
      <c r="G33" s="39"/>
      <c r="H33" s="39"/>
      <c r="I33" s="151">
        <v>0.20999999999999999</v>
      </c>
      <c r="J33" s="150">
        <f>0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7" t="s">
        <v>44</v>
      </c>
      <c r="F34" s="150">
        <f>ROUND((SUM(BH128:BH243)),  2)</f>
        <v>0</v>
      </c>
      <c r="G34" s="39"/>
      <c r="H34" s="39"/>
      <c r="I34" s="151">
        <v>0.14999999999999999</v>
      </c>
      <c r="J34" s="150">
        <f>0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45</v>
      </c>
      <c r="F35" s="150">
        <f>ROUND((SUM(BI128:BI243)),  2)</f>
        <v>0</v>
      </c>
      <c r="G35" s="39"/>
      <c r="H35" s="39"/>
      <c r="I35" s="151">
        <v>0</v>
      </c>
      <c r="J35" s="150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52"/>
      <c r="D37" s="153" t="s">
        <v>46</v>
      </c>
      <c r="E37" s="154"/>
      <c r="F37" s="154"/>
      <c r="G37" s="155" t="s">
        <v>47</v>
      </c>
      <c r="H37" s="156" t="s">
        <v>48</v>
      </c>
      <c r="I37" s="154"/>
      <c r="J37" s="157">
        <f>SUM(J28:J35)</f>
        <v>0</v>
      </c>
      <c r="K37" s="158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1" customFormat="1" ht="14.4" customHeight="1">
      <c r="B39" s="21"/>
      <c r="L39" s="21"/>
    </row>
    <row r="40" s="1" customFormat="1" ht="14.4" customHeight="1">
      <c r="B40" s="21"/>
      <c r="L40" s="2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7" t="str">
        <f>E7</f>
        <v>PÍTKO U ZOO DĚČÍN</v>
      </c>
      <c r="F85" s="41"/>
      <c r="G85" s="41"/>
      <c r="H85" s="4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20</v>
      </c>
      <c r="D87" s="41"/>
      <c r="E87" s="41"/>
      <c r="F87" s="28" t="str">
        <f>F10</f>
        <v>p.p.č. 425/1,724/1</v>
      </c>
      <c r="G87" s="41"/>
      <c r="H87" s="41"/>
      <c r="I87" s="33" t="s">
        <v>22</v>
      </c>
      <c r="J87" s="80" t="str">
        <f>IF(J10="","",J10)</f>
        <v>18. 3. 2021</v>
      </c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24</v>
      </c>
      <c r="D89" s="41"/>
      <c r="E89" s="41"/>
      <c r="F89" s="28" t="str">
        <f>E13</f>
        <v>STATUTÁRNÍ MĚSTO DĚČÍN</v>
      </c>
      <c r="G89" s="41"/>
      <c r="H89" s="41"/>
      <c r="I89" s="33" t="s">
        <v>30</v>
      </c>
      <c r="J89" s="37" t="str">
        <f>E19</f>
        <v>Ing. Vladimír POLDA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28</v>
      </c>
      <c r="D90" s="41"/>
      <c r="E90" s="41"/>
      <c r="F90" s="28" t="str">
        <f>IF(E16="","",E16)</f>
        <v>Vyplň údaj</v>
      </c>
      <c r="G90" s="41"/>
      <c r="H90" s="41"/>
      <c r="I90" s="33" t="s">
        <v>33</v>
      </c>
      <c r="J90" s="37" t="str">
        <f>E22</f>
        <v>Ing. Jan Duben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9.28" customHeight="1">
      <c r="A92" s="39"/>
      <c r="B92" s="40"/>
      <c r="C92" s="170" t="s">
        <v>103</v>
      </c>
      <c r="D92" s="171"/>
      <c r="E92" s="171"/>
      <c r="F92" s="171"/>
      <c r="G92" s="171"/>
      <c r="H92" s="171"/>
      <c r="I92" s="171"/>
      <c r="J92" s="172" t="s">
        <v>104</v>
      </c>
      <c r="K92" s="17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2.8" customHeight="1">
      <c r="A94" s="39"/>
      <c r="B94" s="40"/>
      <c r="C94" s="173" t="s">
        <v>105</v>
      </c>
      <c r="D94" s="41"/>
      <c r="E94" s="41"/>
      <c r="F94" s="41"/>
      <c r="G94" s="41"/>
      <c r="H94" s="41"/>
      <c r="I94" s="41"/>
      <c r="J94" s="111">
        <f>J128</f>
        <v>0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U94" s="18" t="s">
        <v>106</v>
      </c>
    </row>
    <row r="95" s="9" customFormat="1" ht="24.96" customHeight="1">
      <c r="A95" s="9"/>
      <c r="B95" s="174"/>
      <c r="C95" s="175"/>
      <c r="D95" s="176" t="s">
        <v>107</v>
      </c>
      <c r="E95" s="177"/>
      <c r="F95" s="177"/>
      <c r="G95" s="177"/>
      <c r="H95" s="177"/>
      <c r="I95" s="177"/>
      <c r="J95" s="178">
        <f>J129</f>
        <v>0</v>
      </c>
      <c r="K95" s="175"/>
      <c r="L95" s="17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80"/>
      <c r="C96" s="181"/>
      <c r="D96" s="182" t="s">
        <v>108</v>
      </c>
      <c r="E96" s="183"/>
      <c r="F96" s="183"/>
      <c r="G96" s="183"/>
      <c r="H96" s="183"/>
      <c r="I96" s="183"/>
      <c r="J96" s="184">
        <f>J130</f>
        <v>0</v>
      </c>
      <c r="K96" s="181"/>
      <c r="L96" s="185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J163</f>
        <v>0</v>
      </c>
      <c r="K97" s="181"/>
      <c r="L97" s="18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0"/>
      <c r="C98" s="181"/>
      <c r="D98" s="182" t="s">
        <v>110</v>
      </c>
      <c r="E98" s="183"/>
      <c r="F98" s="183"/>
      <c r="G98" s="183"/>
      <c r="H98" s="183"/>
      <c r="I98" s="183"/>
      <c r="J98" s="184">
        <f>J169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111</v>
      </c>
      <c r="E99" s="183"/>
      <c r="F99" s="183"/>
      <c r="G99" s="183"/>
      <c r="H99" s="183"/>
      <c r="I99" s="183"/>
      <c r="J99" s="184">
        <f>J174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112</v>
      </c>
      <c r="E100" s="183"/>
      <c r="F100" s="183"/>
      <c r="G100" s="183"/>
      <c r="H100" s="183"/>
      <c r="I100" s="183"/>
      <c r="J100" s="184">
        <f>J182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0"/>
      <c r="C101" s="181"/>
      <c r="D101" s="182" t="s">
        <v>113</v>
      </c>
      <c r="E101" s="183"/>
      <c r="F101" s="183"/>
      <c r="G101" s="183"/>
      <c r="H101" s="183"/>
      <c r="I101" s="183"/>
      <c r="J101" s="184">
        <f>J199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0"/>
      <c r="C102" s="181"/>
      <c r="D102" s="182" t="s">
        <v>114</v>
      </c>
      <c r="E102" s="183"/>
      <c r="F102" s="183"/>
      <c r="G102" s="183"/>
      <c r="H102" s="183"/>
      <c r="I102" s="183"/>
      <c r="J102" s="184">
        <f>J205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4"/>
      <c r="C103" s="175"/>
      <c r="D103" s="176" t="s">
        <v>115</v>
      </c>
      <c r="E103" s="177"/>
      <c r="F103" s="177"/>
      <c r="G103" s="177"/>
      <c r="H103" s="177"/>
      <c r="I103" s="177"/>
      <c r="J103" s="178">
        <f>J214</f>
        <v>0</v>
      </c>
      <c r="K103" s="175"/>
      <c r="L103" s="17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0"/>
      <c r="C104" s="181"/>
      <c r="D104" s="182" t="s">
        <v>116</v>
      </c>
      <c r="E104" s="183"/>
      <c r="F104" s="183"/>
      <c r="G104" s="183"/>
      <c r="H104" s="183"/>
      <c r="I104" s="183"/>
      <c r="J104" s="184">
        <f>J215</f>
        <v>0</v>
      </c>
      <c r="K104" s="181"/>
      <c r="L104" s="18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0"/>
      <c r="C105" s="181"/>
      <c r="D105" s="182" t="s">
        <v>117</v>
      </c>
      <c r="E105" s="183"/>
      <c r="F105" s="183"/>
      <c r="G105" s="183"/>
      <c r="H105" s="183"/>
      <c r="I105" s="183"/>
      <c r="J105" s="184">
        <f>J217</f>
        <v>0</v>
      </c>
      <c r="K105" s="181"/>
      <c r="L105" s="18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4"/>
      <c r="C106" s="175"/>
      <c r="D106" s="176" t="s">
        <v>118</v>
      </c>
      <c r="E106" s="177"/>
      <c r="F106" s="177"/>
      <c r="G106" s="177"/>
      <c r="H106" s="177"/>
      <c r="I106" s="177"/>
      <c r="J106" s="178">
        <f>J222</f>
        <v>0</v>
      </c>
      <c r="K106" s="175"/>
      <c r="L106" s="17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0"/>
      <c r="C107" s="181"/>
      <c r="D107" s="182" t="s">
        <v>119</v>
      </c>
      <c r="E107" s="183"/>
      <c r="F107" s="183"/>
      <c r="G107" s="183"/>
      <c r="H107" s="183"/>
      <c r="I107" s="183"/>
      <c r="J107" s="184">
        <f>J223</f>
        <v>0</v>
      </c>
      <c r="K107" s="181"/>
      <c r="L107" s="18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0"/>
      <c r="C108" s="181"/>
      <c r="D108" s="182" t="s">
        <v>120</v>
      </c>
      <c r="E108" s="183"/>
      <c r="F108" s="183"/>
      <c r="G108" s="183"/>
      <c r="H108" s="183"/>
      <c r="I108" s="183"/>
      <c r="J108" s="184">
        <f>J232</f>
        <v>0</v>
      </c>
      <c r="K108" s="181"/>
      <c r="L108" s="18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0"/>
      <c r="C109" s="181"/>
      <c r="D109" s="182" t="s">
        <v>121</v>
      </c>
      <c r="E109" s="183"/>
      <c r="F109" s="183"/>
      <c r="G109" s="183"/>
      <c r="H109" s="183"/>
      <c r="I109" s="183"/>
      <c r="J109" s="184">
        <f>J237</f>
        <v>0</v>
      </c>
      <c r="K109" s="181"/>
      <c r="L109" s="18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0"/>
      <c r="C110" s="181"/>
      <c r="D110" s="182" t="s">
        <v>122</v>
      </c>
      <c r="E110" s="183"/>
      <c r="F110" s="183"/>
      <c r="G110" s="183"/>
      <c r="H110" s="183"/>
      <c r="I110" s="183"/>
      <c r="J110" s="184">
        <f>J242</f>
        <v>0</v>
      </c>
      <c r="K110" s="181"/>
      <c r="L110" s="18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123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E7</f>
        <v>PÍTKO U ZOO DĚČÍN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F10</f>
        <v>p.p.č. 425/1,724/1</v>
      </c>
      <c r="G122" s="41"/>
      <c r="H122" s="41"/>
      <c r="I122" s="33" t="s">
        <v>22</v>
      </c>
      <c r="J122" s="80" t="str">
        <f>IF(J10="","",J10)</f>
        <v>18. 3. 2021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5.65" customHeight="1">
      <c r="A124" s="39"/>
      <c r="B124" s="40"/>
      <c r="C124" s="33" t="s">
        <v>24</v>
      </c>
      <c r="D124" s="41"/>
      <c r="E124" s="41"/>
      <c r="F124" s="28" t="str">
        <f>E13</f>
        <v>STATUTÁRNÍ MĚSTO DĚČÍN</v>
      </c>
      <c r="G124" s="41"/>
      <c r="H124" s="41"/>
      <c r="I124" s="33" t="s">
        <v>30</v>
      </c>
      <c r="J124" s="37" t="str">
        <f>E19</f>
        <v>Ing. Vladimír POLDA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IF(E16="","",E16)</f>
        <v>Vyplň údaj</v>
      </c>
      <c r="G125" s="41"/>
      <c r="H125" s="41"/>
      <c r="I125" s="33" t="s">
        <v>33</v>
      </c>
      <c r="J125" s="37" t="str">
        <f>E22</f>
        <v>Ing. Jan Duben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86"/>
      <c r="B127" s="187"/>
      <c r="C127" s="188" t="s">
        <v>124</v>
      </c>
      <c r="D127" s="189" t="s">
        <v>61</v>
      </c>
      <c r="E127" s="189" t="s">
        <v>57</v>
      </c>
      <c r="F127" s="189" t="s">
        <v>58</v>
      </c>
      <c r="G127" s="189" t="s">
        <v>125</v>
      </c>
      <c r="H127" s="189" t="s">
        <v>126</v>
      </c>
      <c r="I127" s="189" t="s">
        <v>127</v>
      </c>
      <c r="J127" s="190" t="s">
        <v>104</v>
      </c>
      <c r="K127" s="191" t="s">
        <v>128</v>
      </c>
      <c r="L127" s="192"/>
      <c r="M127" s="101" t="s">
        <v>1</v>
      </c>
      <c r="N127" s="102" t="s">
        <v>40</v>
      </c>
      <c r="O127" s="102" t="s">
        <v>129</v>
      </c>
      <c r="P127" s="102" t="s">
        <v>130</v>
      </c>
      <c r="Q127" s="102" t="s">
        <v>131</v>
      </c>
      <c r="R127" s="102" t="s">
        <v>132</v>
      </c>
      <c r="S127" s="102" t="s">
        <v>133</v>
      </c>
      <c r="T127" s="103" t="s">
        <v>134</v>
      </c>
      <c r="U127" s="186"/>
      <c r="V127" s="186"/>
      <c r="W127" s="186"/>
      <c r="X127" s="186"/>
      <c r="Y127" s="186"/>
      <c r="Z127" s="186"/>
      <c r="AA127" s="186"/>
      <c r="AB127" s="186"/>
      <c r="AC127" s="186"/>
      <c r="AD127" s="186"/>
      <c r="AE127" s="186"/>
    </row>
    <row r="128" s="2" customFormat="1" ht="22.8" customHeight="1">
      <c r="A128" s="39"/>
      <c r="B128" s="40"/>
      <c r="C128" s="108" t="s">
        <v>135</v>
      </c>
      <c r="D128" s="41"/>
      <c r="E128" s="41"/>
      <c r="F128" s="41"/>
      <c r="G128" s="41"/>
      <c r="H128" s="41"/>
      <c r="I128" s="41"/>
      <c r="J128" s="193">
        <f>BK128</f>
        <v>0</v>
      </c>
      <c r="K128" s="41"/>
      <c r="L128" s="45"/>
      <c r="M128" s="104"/>
      <c r="N128" s="194"/>
      <c r="O128" s="105"/>
      <c r="P128" s="195">
        <f>P129+P214+P222</f>
        <v>0</v>
      </c>
      <c r="Q128" s="105"/>
      <c r="R128" s="195">
        <f>R129+R214+R222</f>
        <v>50.785910560000012</v>
      </c>
      <c r="S128" s="105"/>
      <c r="T128" s="196">
        <f>T129+T214+T222</f>
        <v>4.7400000000000002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75</v>
      </c>
      <c r="AU128" s="18" t="s">
        <v>106</v>
      </c>
      <c r="BK128" s="197">
        <f>BK129+BK214+BK222</f>
        <v>0</v>
      </c>
    </row>
    <row r="129" s="12" customFormat="1" ht="25.92" customHeight="1">
      <c r="A129" s="12"/>
      <c r="B129" s="198"/>
      <c r="C129" s="199"/>
      <c r="D129" s="200" t="s">
        <v>75</v>
      </c>
      <c r="E129" s="201" t="s">
        <v>136</v>
      </c>
      <c r="F129" s="201" t="s">
        <v>137</v>
      </c>
      <c r="G129" s="199"/>
      <c r="H129" s="199"/>
      <c r="I129" s="202"/>
      <c r="J129" s="203">
        <f>BK129</f>
        <v>0</v>
      </c>
      <c r="K129" s="199"/>
      <c r="L129" s="204"/>
      <c r="M129" s="205"/>
      <c r="N129" s="206"/>
      <c r="O129" s="206"/>
      <c r="P129" s="207">
        <f>P130+P163+P169+P174+P182+P199+P205</f>
        <v>0</v>
      </c>
      <c r="Q129" s="206"/>
      <c r="R129" s="207">
        <f>R130+R163+R169+R174+R182+R199+R205</f>
        <v>50.771955560000009</v>
      </c>
      <c r="S129" s="206"/>
      <c r="T129" s="208">
        <f>T130+T163+T169+T174+T182+T199+T205</f>
        <v>4.7400000000000002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9" t="s">
        <v>81</v>
      </c>
      <c r="AT129" s="210" t="s">
        <v>75</v>
      </c>
      <c r="AU129" s="210" t="s">
        <v>76</v>
      </c>
      <c r="AY129" s="209" t="s">
        <v>138</v>
      </c>
      <c r="BK129" s="211">
        <f>BK130+BK163+BK169+BK174+BK182+BK199+BK205</f>
        <v>0</v>
      </c>
    </row>
    <row r="130" s="12" customFormat="1" ht="22.8" customHeight="1">
      <c r="A130" s="12"/>
      <c r="B130" s="198"/>
      <c r="C130" s="199"/>
      <c r="D130" s="200" t="s">
        <v>75</v>
      </c>
      <c r="E130" s="212" t="s">
        <v>81</v>
      </c>
      <c r="F130" s="212" t="s">
        <v>139</v>
      </c>
      <c r="G130" s="199"/>
      <c r="H130" s="199"/>
      <c r="I130" s="202"/>
      <c r="J130" s="213">
        <f>BK130</f>
        <v>0</v>
      </c>
      <c r="K130" s="199"/>
      <c r="L130" s="204"/>
      <c r="M130" s="205"/>
      <c r="N130" s="206"/>
      <c r="O130" s="206"/>
      <c r="P130" s="207">
        <f>SUM(P131:P162)</f>
        <v>0</v>
      </c>
      <c r="Q130" s="206"/>
      <c r="R130" s="207">
        <f>SUM(R131:R162)</f>
        <v>34.933536000000004</v>
      </c>
      <c r="S130" s="206"/>
      <c r="T130" s="208">
        <f>SUM(T131:T162)</f>
        <v>4.7400000000000002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81</v>
      </c>
      <c r="AT130" s="210" t="s">
        <v>75</v>
      </c>
      <c r="AU130" s="210" t="s">
        <v>81</v>
      </c>
      <c r="AY130" s="209" t="s">
        <v>138</v>
      </c>
      <c r="BK130" s="211">
        <f>SUM(BK131:BK162)</f>
        <v>0</v>
      </c>
    </row>
    <row r="131" s="2" customFormat="1" ht="24.15" customHeight="1">
      <c r="A131" s="39"/>
      <c r="B131" s="40"/>
      <c r="C131" s="214" t="s">
        <v>81</v>
      </c>
      <c r="D131" s="214" t="s">
        <v>140</v>
      </c>
      <c r="E131" s="215" t="s">
        <v>141</v>
      </c>
      <c r="F131" s="216" t="s">
        <v>142</v>
      </c>
      <c r="G131" s="217" t="s">
        <v>143</v>
      </c>
      <c r="H131" s="218">
        <v>8</v>
      </c>
      <c r="I131" s="219"/>
      <c r="J131" s="220">
        <f>ROUND(I131*H131,2)</f>
        <v>0</v>
      </c>
      <c r="K131" s="221"/>
      <c r="L131" s="45"/>
      <c r="M131" s="222" t="s">
        <v>1</v>
      </c>
      <c r="N131" s="223" t="s">
        <v>41</v>
      </c>
      <c r="O131" s="92"/>
      <c r="P131" s="224">
        <f>O131*H131</f>
        <v>0</v>
      </c>
      <c r="Q131" s="224">
        <v>0</v>
      </c>
      <c r="R131" s="224">
        <f>Q131*H131</f>
        <v>0</v>
      </c>
      <c r="S131" s="224">
        <v>0.28999999999999998</v>
      </c>
      <c r="T131" s="225">
        <f>S131*H131</f>
        <v>2.3199999999999998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6" t="s">
        <v>144</v>
      </c>
      <c r="AT131" s="226" t="s">
        <v>140</v>
      </c>
      <c r="AU131" s="226" t="s">
        <v>85</v>
      </c>
      <c r="AY131" s="18" t="s">
        <v>138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8" t="s">
        <v>81</v>
      </c>
      <c r="BK131" s="227">
        <f>ROUND(I131*H131,2)</f>
        <v>0</v>
      </c>
      <c r="BL131" s="18" t="s">
        <v>144</v>
      </c>
      <c r="BM131" s="226" t="s">
        <v>145</v>
      </c>
    </row>
    <row r="132" s="13" customFormat="1">
      <c r="A132" s="13"/>
      <c r="B132" s="228"/>
      <c r="C132" s="229"/>
      <c r="D132" s="230" t="s">
        <v>146</v>
      </c>
      <c r="E132" s="231" t="s">
        <v>83</v>
      </c>
      <c r="F132" s="232" t="s">
        <v>147</v>
      </c>
      <c r="G132" s="229"/>
      <c r="H132" s="233">
        <v>8</v>
      </c>
      <c r="I132" s="234"/>
      <c r="J132" s="229"/>
      <c r="K132" s="229"/>
      <c r="L132" s="235"/>
      <c r="M132" s="236"/>
      <c r="N132" s="237"/>
      <c r="O132" s="237"/>
      <c r="P132" s="237"/>
      <c r="Q132" s="237"/>
      <c r="R132" s="237"/>
      <c r="S132" s="237"/>
      <c r="T132" s="23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9" t="s">
        <v>146</v>
      </c>
      <c r="AU132" s="239" t="s">
        <v>85</v>
      </c>
      <c r="AV132" s="13" t="s">
        <v>85</v>
      </c>
      <c r="AW132" s="13" t="s">
        <v>32</v>
      </c>
      <c r="AX132" s="13" t="s">
        <v>81</v>
      </c>
      <c r="AY132" s="239" t="s">
        <v>138</v>
      </c>
    </row>
    <row r="133" s="2" customFormat="1" ht="24.15" customHeight="1">
      <c r="A133" s="39"/>
      <c r="B133" s="40"/>
      <c r="C133" s="214" t="s">
        <v>85</v>
      </c>
      <c r="D133" s="214" t="s">
        <v>140</v>
      </c>
      <c r="E133" s="215" t="s">
        <v>148</v>
      </c>
      <c r="F133" s="216" t="s">
        <v>149</v>
      </c>
      <c r="G133" s="217" t="s">
        <v>143</v>
      </c>
      <c r="H133" s="218">
        <v>5.5</v>
      </c>
      <c r="I133" s="219"/>
      <c r="J133" s="220">
        <f>ROUND(I133*H133,2)</f>
        <v>0</v>
      </c>
      <c r="K133" s="221"/>
      <c r="L133" s="45"/>
      <c r="M133" s="222" t="s">
        <v>1</v>
      </c>
      <c r="N133" s="223" t="s">
        <v>41</v>
      </c>
      <c r="O133" s="92"/>
      <c r="P133" s="224">
        <f>O133*H133</f>
        <v>0</v>
      </c>
      <c r="Q133" s="224">
        <v>0</v>
      </c>
      <c r="R133" s="224">
        <f>Q133*H133</f>
        <v>0</v>
      </c>
      <c r="S133" s="224">
        <v>0.44</v>
      </c>
      <c r="T133" s="225">
        <f>S133*H133</f>
        <v>2.4199999999999999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6" t="s">
        <v>144</v>
      </c>
      <c r="AT133" s="226" t="s">
        <v>140</v>
      </c>
      <c r="AU133" s="226" t="s">
        <v>85</v>
      </c>
      <c r="AY133" s="18" t="s">
        <v>138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8" t="s">
        <v>81</v>
      </c>
      <c r="BK133" s="227">
        <f>ROUND(I133*H133,2)</f>
        <v>0</v>
      </c>
      <c r="BL133" s="18" t="s">
        <v>144</v>
      </c>
      <c r="BM133" s="226" t="s">
        <v>150</v>
      </c>
    </row>
    <row r="134" s="13" customFormat="1">
      <c r="A134" s="13"/>
      <c r="B134" s="228"/>
      <c r="C134" s="229"/>
      <c r="D134" s="230" t="s">
        <v>146</v>
      </c>
      <c r="E134" s="231" t="s">
        <v>86</v>
      </c>
      <c r="F134" s="232" t="s">
        <v>151</v>
      </c>
      <c r="G134" s="229"/>
      <c r="H134" s="233">
        <v>5.5</v>
      </c>
      <c r="I134" s="234"/>
      <c r="J134" s="229"/>
      <c r="K134" s="229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146</v>
      </c>
      <c r="AU134" s="239" t="s">
        <v>85</v>
      </c>
      <c r="AV134" s="13" t="s">
        <v>85</v>
      </c>
      <c r="AW134" s="13" t="s">
        <v>32</v>
      </c>
      <c r="AX134" s="13" t="s">
        <v>81</v>
      </c>
      <c r="AY134" s="239" t="s">
        <v>138</v>
      </c>
    </row>
    <row r="135" s="2" customFormat="1" ht="24.15" customHeight="1">
      <c r="A135" s="39"/>
      <c r="B135" s="40"/>
      <c r="C135" s="214" t="s">
        <v>152</v>
      </c>
      <c r="D135" s="214" t="s">
        <v>140</v>
      </c>
      <c r="E135" s="215" t="s">
        <v>153</v>
      </c>
      <c r="F135" s="216" t="s">
        <v>154</v>
      </c>
      <c r="G135" s="217" t="s">
        <v>155</v>
      </c>
      <c r="H135" s="218">
        <v>23.702000000000002</v>
      </c>
      <c r="I135" s="219"/>
      <c r="J135" s="220">
        <f>ROUND(I135*H135,2)</f>
        <v>0</v>
      </c>
      <c r="K135" s="221"/>
      <c r="L135" s="45"/>
      <c r="M135" s="222" t="s">
        <v>1</v>
      </c>
      <c r="N135" s="223" t="s">
        <v>41</v>
      </c>
      <c r="O135" s="92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6" t="s">
        <v>144</v>
      </c>
      <c r="AT135" s="226" t="s">
        <v>140</v>
      </c>
      <c r="AU135" s="226" t="s">
        <v>85</v>
      </c>
      <c r="AY135" s="18" t="s">
        <v>138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8" t="s">
        <v>81</v>
      </c>
      <c r="BK135" s="227">
        <f>ROUND(I135*H135,2)</f>
        <v>0</v>
      </c>
      <c r="BL135" s="18" t="s">
        <v>144</v>
      </c>
      <c r="BM135" s="226" t="s">
        <v>156</v>
      </c>
    </row>
    <row r="136" s="13" customFormat="1">
      <c r="A136" s="13"/>
      <c r="B136" s="228"/>
      <c r="C136" s="229"/>
      <c r="D136" s="230" t="s">
        <v>146</v>
      </c>
      <c r="E136" s="231" t="s">
        <v>1</v>
      </c>
      <c r="F136" s="232" t="s">
        <v>157</v>
      </c>
      <c r="G136" s="229"/>
      <c r="H136" s="233">
        <v>15.26</v>
      </c>
      <c r="I136" s="234"/>
      <c r="J136" s="229"/>
      <c r="K136" s="229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146</v>
      </c>
      <c r="AU136" s="239" t="s">
        <v>85</v>
      </c>
      <c r="AV136" s="13" t="s">
        <v>85</v>
      </c>
      <c r="AW136" s="13" t="s">
        <v>32</v>
      </c>
      <c r="AX136" s="13" t="s">
        <v>76</v>
      </c>
      <c r="AY136" s="239" t="s">
        <v>138</v>
      </c>
    </row>
    <row r="137" s="13" customFormat="1">
      <c r="A137" s="13"/>
      <c r="B137" s="228"/>
      <c r="C137" s="229"/>
      <c r="D137" s="230" t="s">
        <v>146</v>
      </c>
      <c r="E137" s="231" t="s">
        <v>1</v>
      </c>
      <c r="F137" s="232" t="s">
        <v>158</v>
      </c>
      <c r="G137" s="229"/>
      <c r="H137" s="233">
        <v>6.6100000000000003</v>
      </c>
      <c r="I137" s="234"/>
      <c r="J137" s="229"/>
      <c r="K137" s="229"/>
      <c r="L137" s="235"/>
      <c r="M137" s="236"/>
      <c r="N137" s="237"/>
      <c r="O137" s="237"/>
      <c r="P137" s="237"/>
      <c r="Q137" s="237"/>
      <c r="R137" s="237"/>
      <c r="S137" s="237"/>
      <c r="T137" s="23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9" t="s">
        <v>146</v>
      </c>
      <c r="AU137" s="239" t="s">
        <v>85</v>
      </c>
      <c r="AV137" s="13" t="s">
        <v>85</v>
      </c>
      <c r="AW137" s="13" t="s">
        <v>32</v>
      </c>
      <c r="AX137" s="13" t="s">
        <v>76</v>
      </c>
      <c r="AY137" s="239" t="s">
        <v>138</v>
      </c>
    </row>
    <row r="138" s="13" customFormat="1">
      <c r="A138" s="13"/>
      <c r="B138" s="228"/>
      <c r="C138" s="229"/>
      <c r="D138" s="230" t="s">
        <v>146</v>
      </c>
      <c r="E138" s="231" t="s">
        <v>1</v>
      </c>
      <c r="F138" s="232" t="s">
        <v>159</v>
      </c>
      <c r="G138" s="229"/>
      <c r="H138" s="233">
        <v>1.6519999999999999</v>
      </c>
      <c r="I138" s="234"/>
      <c r="J138" s="229"/>
      <c r="K138" s="229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146</v>
      </c>
      <c r="AU138" s="239" t="s">
        <v>85</v>
      </c>
      <c r="AV138" s="13" t="s">
        <v>85</v>
      </c>
      <c r="AW138" s="13" t="s">
        <v>32</v>
      </c>
      <c r="AX138" s="13" t="s">
        <v>76</v>
      </c>
      <c r="AY138" s="239" t="s">
        <v>138</v>
      </c>
    </row>
    <row r="139" s="13" customFormat="1">
      <c r="A139" s="13"/>
      <c r="B139" s="228"/>
      <c r="C139" s="229"/>
      <c r="D139" s="230" t="s">
        <v>146</v>
      </c>
      <c r="E139" s="231" t="s">
        <v>1</v>
      </c>
      <c r="F139" s="232" t="s">
        <v>160</v>
      </c>
      <c r="G139" s="229"/>
      <c r="H139" s="233">
        <v>0.17999999999999999</v>
      </c>
      <c r="I139" s="234"/>
      <c r="J139" s="229"/>
      <c r="K139" s="229"/>
      <c r="L139" s="235"/>
      <c r="M139" s="236"/>
      <c r="N139" s="237"/>
      <c r="O139" s="237"/>
      <c r="P139" s="237"/>
      <c r="Q139" s="237"/>
      <c r="R139" s="237"/>
      <c r="S139" s="237"/>
      <c r="T139" s="23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9" t="s">
        <v>146</v>
      </c>
      <c r="AU139" s="239" t="s">
        <v>85</v>
      </c>
      <c r="AV139" s="13" t="s">
        <v>85</v>
      </c>
      <c r="AW139" s="13" t="s">
        <v>32</v>
      </c>
      <c r="AX139" s="13" t="s">
        <v>76</v>
      </c>
      <c r="AY139" s="239" t="s">
        <v>138</v>
      </c>
    </row>
    <row r="140" s="14" customFormat="1">
      <c r="A140" s="14"/>
      <c r="B140" s="240"/>
      <c r="C140" s="241"/>
      <c r="D140" s="230" t="s">
        <v>146</v>
      </c>
      <c r="E140" s="242" t="s">
        <v>91</v>
      </c>
      <c r="F140" s="243" t="s">
        <v>161</v>
      </c>
      <c r="G140" s="241"/>
      <c r="H140" s="244">
        <v>23.702000000000002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0" t="s">
        <v>146</v>
      </c>
      <c r="AU140" s="250" t="s">
        <v>85</v>
      </c>
      <c r="AV140" s="14" t="s">
        <v>144</v>
      </c>
      <c r="AW140" s="14" t="s">
        <v>32</v>
      </c>
      <c r="AX140" s="14" t="s">
        <v>81</v>
      </c>
      <c r="AY140" s="250" t="s">
        <v>138</v>
      </c>
    </row>
    <row r="141" s="2" customFormat="1" ht="14.4" customHeight="1">
      <c r="A141" s="39"/>
      <c r="B141" s="40"/>
      <c r="C141" s="214" t="s">
        <v>144</v>
      </c>
      <c r="D141" s="214" t="s">
        <v>140</v>
      </c>
      <c r="E141" s="215" t="s">
        <v>162</v>
      </c>
      <c r="F141" s="216" t="s">
        <v>163</v>
      </c>
      <c r="G141" s="217" t="s">
        <v>143</v>
      </c>
      <c r="H141" s="218">
        <v>30.399999999999999</v>
      </c>
      <c r="I141" s="219"/>
      <c r="J141" s="220">
        <f>ROUND(I141*H141,2)</f>
        <v>0</v>
      </c>
      <c r="K141" s="221"/>
      <c r="L141" s="45"/>
      <c r="M141" s="222" t="s">
        <v>1</v>
      </c>
      <c r="N141" s="223" t="s">
        <v>41</v>
      </c>
      <c r="O141" s="92"/>
      <c r="P141" s="224">
        <f>O141*H141</f>
        <v>0</v>
      </c>
      <c r="Q141" s="224">
        <v>0.00084000000000000003</v>
      </c>
      <c r="R141" s="224">
        <f>Q141*H141</f>
        <v>0.025536</v>
      </c>
      <c r="S141" s="224">
        <v>0</v>
      </c>
      <c r="T141" s="22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6" t="s">
        <v>144</v>
      </c>
      <c r="AT141" s="226" t="s">
        <v>140</v>
      </c>
      <c r="AU141" s="226" t="s">
        <v>85</v>
      </c>
      <c r="AY141" s="18" t="s">
        <v>138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8" t="s">
        <v>81</v>
      </c>
      <c r="BK141" s="227">
        <f>ROUND(I141*H141,2)</f>
        <v>0</v>
      </c>
      <c r="BL141" s="18" t="s">
        <v>144</v>
      </c>
      <c r="BM141" s="226" t="s">
        <v>164</v>
      </c>
    </row>
    <row r="142" s="13" customFormat="1">
      <c r="A142" s="13"/>
      <c r="B142" s="228"/>
      <c r="C142" s="229"/>
      <c r="D142" s="230" t="s">
        <v>146</v>
      </c>
      <c r="E142" s="231" t="s">
        <v>1</v>
      </c>
      <c r="F142" s="232" t="s">
        <v>165</v>
      </c>
      <c r="G142" s="229"/>
      <c r="H142" s="233">
        <v>30.399999999999999</v>
      </c>
      <c r="I142" s="234"/>
      <c r="J142" s="229"/>
      <c r="K142" s="229"/>
      <c r="L142" s="235"/>
      <c r="M142" s="236"/>
      <c r="N142" s="237"/>
      <c r="O142" s="237"/>
      <c r="P142" s="237"/>
      <c r="Q142" s="237"/>
      <c r="R142" s="237"/>
      <c r="S142" s="237"/>
      <c r="T142" s="23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9" t="s">
        <v>146</v>
      </c>
      <c r="AU142" s="239" t="s">
        <v>85</v>
      </c>
      <c r="AV142" s="13" t="s">
        <v>85</v>
      </c>
      <c r="AW142" s="13" t="s">
        <v>32</v>
      </c>
      <c r="AX142" s="13" t="s">
        <v>81</v>
      </c>
      <c r="AY142" s="239" t="s">
        <v>138</v>
      </c>
    </row>
    <row r="143" s="2" customFormat="1" ht="24.15" customHeight="1">
      <c r="A143" s="39"/>
      <c r="B143" s="40"/>
      <c r="C143" s="214" t="s">
        <v>166</v>
      </c>
      <c r="D143" s="214" t="s">
        <v>140</v>
      </c>
      <c r="E143" s="215" t="s">
        <v>167</v>
      </c>
      <c r="F143" s="216" t="s">
        <v>168</v>
      </c>
      <c r="G143" s="217" t="s">
        <v>143</v>
      </c>
      <c r="H143" s="218">
        <v>30.399999999999999</v>
      </c>
      <c r="I143" s="219"/>
      <c r="J143" s="220">
        <f>ROUND(I143*H143,2)</f>
        <v>0</v>
      </c>
      <c r="K143" s="221"/>
      <c r="L143" s="45"/>
      <c r="M143" s="222" t="s">
        <v>1</v>
      </c>
      <c r="N143" s="223" t="s">
        <v>41</v>
      </c>
      <c r="O143" s="92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6" t="s">
        <v>144</v>
      </c>
      <c r="AT143" s="226" t="s">
        <v>140</v>
      </c>
      <c r="AU143" s="226" t="s">
        <v>85</v>
      </c>
      <c r="AY143" s="18" t="s">
        <v>138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8" t="s">
        <v>81</v>
      </c>
      <c r="BK143" s="227">
        <f>ROUND(I143*H143,2)</f>
        <v>0</v>
      </c>
      <c r="BL143" s="18" t="s">
        <v>144</v>
      </c>
      <c r="BM143" s="226" t="s">
        <v>169</v>
      </c>
    </row>
    <row r="144" s="2" customFormat="1" ht="24.15" customHeight="1">
      <c r="A144" s="39"/>
      <c r="B144" s="40"/>
      <c r="C144" s="214" t="s">
        <v>170</v>
      </c>
      <c r="D144" s="214" t="s">
        <v>140</v>
      </c>
      <c r="E144" s="215" t="s">
        <v>171</v>
      </c>
      <c r="F144" s="216" t="s">
        <v>172</v>
      </c>
      <c r="G144" s="217" t="s">
        <v>155</v>
      </c>
      <c r="H144" s="218">
        <v>23.702000000000002</v>
      </c>
      <c r="I144" s="219"/>
      <c r="J144" s="220">
        <f>ROUND(I144*H144,2)</f>
        <v>0</v>
      </c>
      <c r="K144" s="221"/>
      <c r="L144" s="45"/>
      <c r="M144" s="222" t="s">
        <v>1</v>
      </c>
      <c r="N144" s="223" t="s">
        <v>41</v>
      </c>
      <c r="O144" s="92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6" t="s">
        <v>144</v>
      </c>
      <c r="AT144" s="226" t="s">
        <v>140</v>
      </c>
      <c r="AU144" s="226" t="s">
        <v>85</v>
      </c>
      <c r="AY144" s="18" t="s">
        <v>138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8" t="s">
        <v>81</v>
      </c>
      <c r="BK144" s="227">
        <f>ROUND(I144*H144,2)</f>
        <v>0</v>
      </c>
      <c r="BL144" s="18" t="s">
        <v>144</v>
      </c>
      <c r="BM144" s="226" t="s">
        <v>173</v>
      </c>
    </row>
    <row r="145" s="13" customFormat="1">
      <c r="A145" s="13"/>
      <c r="B145" s="228"/>
      <c r="C145" s="229"/>
      <c r="D145" s="230" t="s">
        <v>146</v>
      </c>
      <c r="E145" s="231" t="s">
        <v>99</v>
      </c>
      <c r="F145" s="232" t="s">
        <v>91</v>
      </c>
      <c r="G145" s="229"/>
      <c r="H145" s="233">
        <v>23.702000000000002</v>
      </c>
      <c r="I145" s="234"/>
      <c r="J145" s="229"/>
      <c r="K145" s="229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146</v>
      </c>
      <c r="AU145" s="239" t="s">
        <v>85</v>
      </c>
      <c r="AV145" s="13" t="s">
        <v>85</v>
      </c>
      <c r="AW145" s="13" t="s">
        <v>32</v>
      </c>
      <c r="AX145" s="13" t="s">
        <v>81</v>
      </c>
      <c r="AY145" s="239" t="s">
        <v>138</v>
      </c>
    </row>
    <row r="146" s="2" customFormat="1" ht="24.15" customHeight="1">
      <c r="A146" s="39"/>
      <c r="B146" s="40"/>
      <c r="C146" s="214" t="s">
        <v>174</v>
      </c>
      <c r="D146" s="214" t="s">
        <v>140</v>
      </c>
      <c r="E146" s="215" t="s">
        <v>175</v>
      </c>
      <c r="F146" s="216" t="s">
        <v>176</v>
      </c>
      <c r="G146" s="217" t="s">
        <v>177</v>
      </c>
      <c r="H146" s="218">
        <v>43.848999999999997</v>
      </c>
      <c r="I146" s="219"/>
      <c r="J146" s="220">
        <f>ROUND(I146*H146,2)</f>
        <v>0</v>
      </c>
      <c r="K146" s="221"/>
      <c r="L146" s="45"/>
      <c r="M146" s="222" t="s">
        <v>1</v>
      </c>
      <c r="N146" s="223" t="s">
        <v>41</v>
      </c>
      <c r="O146" s="92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6" t="s">
        <v>144</v>
      </c>
      <c r="AT146" s="226" t="s">
        <v>140</v>
      </c>
      <c r="AU146" s="226" t="s">
        <v>85</v>
      </c>
      <c r="AY146" s="18" t="s">
        <v>138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8" t="s">
        <v>81</v>
      </c>
      <c r="BK146" s="227">
        <f>ROUND(I146*H146,2)</f>
        <v>0</v>
      </c>
      <c r="BL146" s="18" t="s">
        <v>144</v>
      </c>
      <c r="BM146" s="226" t="s">
        <v>178</v>
      </c>
    </row>
    <row r="147" s="13" customFormat="1">
      <c r="A147" s="13"/>
      <c r="B147" s="228"/>
      <c r="C147" s="229"/>
      <c r="D147" s="230" t="s">
        <v>146</v>
      </c>
      <c r="E147" s="231" t="s">
        <v>1</v>
      </c>
      <c r="F147" s="232" t="s">
        <v>179</v>
      </c>
      <c r="G147" s="229"/>
      <c r="H147" s="233">
        <v>43.848999999999997</v>
      </c>
      <c r="I147" s="234"/>
      <c r="J147" s="229"/>
      <c r="K147" s="229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146</v>
      </c>
      <c r="AU147" s="239" t="s">
        <v>85</v>
      </c>
      <c r="AV147" s="13" t="s">
        <v>85</v>
      </c>
      <c r="AW147" s="13" t="s">
        <v>32</v>
      </c>
      <c r="AX147" s="13" t="s">
        <v>81</v>
      </c>
      <c r="AY147" s="239" t="s">
        <v>138</v>
      </c>
    </row>
    <row r="148" s="2" customFormat="1" ht="14.4" customHeight="1">
      <c r="A148" s="39"/>
      <c r="B148" s="40"/>
      <c r="C148" s="214" t="s">
        <v>84</v>
      </c>
      <c r="D148" s="214" t="s">
        <v>140</v>
      </c>
      <c r="E148" s="215" t="s">
        <v>180</v>
      </c>
      <c r="F148" s="216" t="s">
        <v>181</v>
      </c>
      <c r="G148" s="217" t="s">
        <v>155</v>
      </c>
      <c r="H148" s="218">
        <v>23.702000000000002</v>
      </c>
      <c r="I148" s="219"/>
      <c r="J148" s="220">
        <f>ROUND(I148*H148,2)</f>
        <v>0</v>
      </c>
      <c r="K148" s="221"/>
      <c r="L148" s="45"/>
      <c r="M148" s="222" t="s">
        <v>1</v>
      </c>
      <c r="N148" s="223" t="s">
        <v>41</v>
      </c>
      <c r="O148" s="92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6" t="s">
        <v>144</v>
      </c>
      <c r="AT148" s="226" t="s">
        <v>140</v>
      </c>
      <c r="AU148" s="226" t="s">
        <v>85</v>
      </c>
      <c r="AY148" s="18" t="s">
        <v>138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8" t="s">
        <v>81</v>
      </c>
      <c r="BK148" s="227">
        <f>ROUND(I148*H148,2)</f>
        <v>0</v>
      </c>
      <c r="BL148" s="18" t="s">
        <v>144</v>
      </c>
      <c r="BM148" s="226" t="s">
        <v>182</v>
      </c>
    </row>
    <row r="149" s="13" customFormat="1">
      <c r="A149" s="13"/>
      <c r="B149" s="228"/>
      <c r="C149" s="229"/>
      <c r="D149" s="230" t="s">
        <v>146</v>
      </c>
      <c r="E149" s="231" t="s">
        <v>1</v>
      </c>
      <c r="F149" s="232" t="s">
        <v>99</v>
      </c>
      <c r="G149" s="229"/>
      <c r="H149" s="233">
        <v>23.702000000000002</v>
      </c>
      <c r="I149" s="234"/>
      <c r="J149" s="229"/>
      <c r="K149" s="229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146</v>
      </c>
      <c r="AU149" s="239" t="s">
        <v>85</v>
      </c>
      <c r="AV149" s="13" t="s">
        <v>85</v>
      </c>
      <c r="AW149" s="13" t="s">
        <v>32</v>
      </c>
      <c r="AX149" s="13" t="s">
        <v>81</v>
      </c>
      <c r="AY149" s="239" t="s">
        <v>138</v>
      </c>
    </row>
    <row r="150" s="2" customFormat="1" ht="24.15" customHeight="1">
      <c r="A150" s="39"/>
      <c r="B150" s="40"/>
      <c r="C150" s="214" t="s">
        <v>183</v>
      </c>
      <c r="D150" s="214" t="s">
        <v>140</v>
      </c>
      <c r="E150" s="215" t="s">
        <v>184</v>
      </c>
      <c r="F150" s="216" t="s">
        <v>185</v>
      </c>
      <c r="G150" s="217" t="s">
        <v>155</v>
      </c>
      <c r="H150" s="218">
        <v>12.835000000000001</v>
      </c>
      <c r="I150" s="219"/>
      <c r="J150" s="220">
        <f>ROUND(I150*H150,2)</f>
        <v>0</v>
      </c>
      <c r="K150" s="221"/>
      <c r="L150" s="45"/>
      <c r="M150" s="222" t="s">
        <v>1</v>
      </c>
      <c r="N150" s="223" t="s">
        <v>41</v>
      </c>
      <c r="O150" s="92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6" t="s">
        <v>144</v>
      </c>
      <c r="AT150" s="226" t="s">
        <v>140</v>
      </c>
      <c r="AU150" s="226" t="s">
        <v>85</v>
      </c>
      <c r="AY150" s="18" t="s">
        <v>138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8" t="s">
        <v>81</v>
      </c>
      <c r="BK150" s="227">
        <f>ROUND(I150*H150,2)</f>
        <v>0</v>
      </c>
      <c r="BL150" s="18" t="s">
        <v>144</v>
      </c>
      <c r="BM150" s="226" t="s">
        <v>186</v>
      </c>
    </row>
    <row r="151" s="13" customFormat="1">
      <c r="A151" s="13"/>
      <c r="B151" s="228"/>
      <c r="C151" s="229"/>
      <c r="D151" s="230" t="s">
        <v>146</v>
      </c>
      <c r="E151" s="231" t="s">
        <v>97</v>
      </c>
      <c r="F151" s="232" t="s">
        <v>187</v>
      </c>
      <c r="G151" s="229"/>
      <c r="H151" s="233">
        <v>12.835000000000001</v>
      </c>
      <c r="I151" s="234"/>
      <c r="J151" s="229"/>
      <c r="K151" s="229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146</v>
      </c>
      <c r="AU151" s="239" t="s">
        <v>85</v>
      </c>
      <c r="AV151" s="13" t="s">
        <v>85</v>
      </c>
      <c r="AW151" s="13" t="s">
        <v>32</v>
      </c>
      <c r="AX151" s="13" t="s">
        <v>81</v>
      </c>
      <c r="AY151" s="239" t="s">
        <v>138</v>
      </c>
    </row>
    <row r="152" s="2" customFormat="1" ht="14.4" customHeight="1">
      <c r="A152" s="39"/>
      <c r="B152" s="40"/>
      <c r="C152" s="251" t="s">
        <v>188</v>
      </c>
      <c r="D152" s="251" t="s">
        <v>189</v>
      </c>
      <c r="E152" s="252" t="s">
        <v>190</v>
      </c>
      <c r="F152" s="253" t="s">
        <v>191</v>
      </c>
      <c r="G152" s="254" t="s">
        <v>177</v>
      </c>
      <c r="H152" s="255">
        <v>25.670000000000002</v>
      </c>
      <c r="I152" s="256"/>
      <c r="J152" s="257">
        <f>ROUND(I152*H152,2)</f>
        <v>0</v>
      </c>
      <c r="K152" s="258"/>
      <c r="L152" s="259"/>
      <c r="M152" s="260" t="s">
        <v>1</v>
      </c>
      <c r="N152" s="261" t="s">
        <v>41</v>
      </c>
      <c r="O152" s="92"/>
      <c r="P152" s="224">
        <f>O152*H152</f>
        <v>0</v>
      </c>
      <c r="Q152" s="224">
        <v>1</v>
      </c>
      <c r="R152" s="224">
        <f>Q152*H152</f>
        <v>25.670000000000002</v>
      </c>
      <c r="S152" s="224">
        <v>0</v>
      </c>
      <c r="T152" s="22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6" t="s">
        <v>84</v>
      </c>
      <c r="AT152" s="226" t="s">
        <v>189</v>
      </c>
      <c r="AU152" s="226" t="s">
        <v>85</v>
      </c>
      <c r="AY152" s="18" t="s">
        <v>138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8" t="s">
        <v>81</v>
      </c>
      <c r="BK152" s="227">
        <f>ROUND(I152*H152,2)</f>
        <v>0</v>
      </c>
      <c r="BL152" s="18" t="s">
        <v>144</v>
      </c>
      <c r="BM152" s="226" t="s">
        <v>192</v>
      </c>
    </row>
    <row r="153" s="13" customFormat="1">
      <c r="A153" s="13"/>
      <c r="B153" s="228"/>
      <c r="C153" s="229"/>
      <c r="D153" s="230" t="s">
        <v>146</v>
      </c>
      <c r="E153" s="229"/>
      <c r="F153" s="232" t="s">
        <v>193</v>
      </c>
      <c r="G153" s="229"/>
      <c r="H153" s="233">
        <v>25.670000000000002</v>
      </c>
      <c r="I153" s="234"/>
      <c r="J153" s="229"/>
      <c r="K153" s="229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146</v>
      </c>
      <c r="AU153" s="239" t="s">
        <v>85</v>
      </c>
      <c r="AV153" s="13" t="s">
        <v>85</v>
      </c>
      <c r="AW153" s="13" t="s">
        <v>4</v>
      </c>
      <c r="AX153" s="13" t="s">
        <v>81</v>
      </c>
      <c r="AY153" s="239" t="s">
        <v>138</v>
      </c>
    </row>
    <row r="154" s="2" customFormat="1" ht="24.15" customHeight="1">
      <c r="A154" s="39"/>
      <c r="B154" s="40"/>
      <c r="C154" s="214" t="s">
        <v>194</v>
      </c>
      <c r="D154" s="214" t="s">
        <v>140</v>
      </c>
      <c r="E154" s="215" t="s">
        <v>195</v>
      </c>
      <c r="F154" s="216" t="s">
        <v>196</v>
      </c>
      <c r="G154" s="217" t="s">
        <v>155</v>
      </c>
      <c r="H154" s="218">
        <v>4.6189999999999998</v>
      </c>
      <c r="I154" s="219"/>
      <c r="J154" s="220">
        <f>ROUND(I154*H154,2)</f>
        <v>0</v>
      </c>
      <c r="K154" s="221"/>
      <c r="L154" s="45"/>
      <c r="M154" s="222" t="s">
        <v>1</v>
      </c>
      <c r="N154" s="223" t="s">
        <v>41</v>
      </c>
      <c r="O154" s="92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6" t="s">
        <v>144</v>
      </c>
      <c r="AT154" s="226" t="s">
        <v>140</v>
      </c>
      <c r="AU154" s="226" t="s">
        <v>85</v>
      </c>
      <c r="AY154" s="18" t="s">
        <v>138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8" t="s">
        <v>81</v>
      </c>
      <c r="BK154" s="227">
        <f>ROUND(I154*H154,2)</f>
        <v>0</v>
      </c>
      <c r="BL154" s="18" t="s">
        <v>144</v>
      </c>
      <c r="BM154" s="226" t="s">
        <v>197</v>
      </c>
    </row>
    <row r="155" s="13" customFormat="1">
      <c r="A155" s="13"/>
      <c r="B155" s="228"/>
      <c r="C155" s="229"/>
      <c r="D155" s="230" t="s">
        <v>146</v>
      </c>
      <c r="E155" s="231" t="s">
        <v>1</v>
      </c>
      <c r="F155" s="232" t="s">
        <v>198</v>
      </c>
      <c r="G155" s="229"/>
      <c r="H155" s="233">
        <v>2.048</v>
      </c>
      <c r="I155" s="234"/>
      <c r="J155" s="229"/>
      <c r="K155" s="229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146</v>
      </c>
      <c r="AU155" s="239" t="s">
        <v>85</v>
      </c>
      <c r="AV155" s="13" t="s">
        <v>85</v>
      </c>
      <c r="AW155" s="13" t="s">
        <v>32</v>
      </c>
      <c r="AX155" s="13" t="s">
        <v>76</v>
      </c>
      <c r="AY155" s="239" t="s">
        <v>138</v>
      </c>
    </row>
    <row r="156" s="13" customFormat="1">
      <c r="A156" s="13"/>
      <c r="B156" s="228"/>
      <c r="C156" s="229"/>
      <c r="D156" s="230" t="s">
        <v>146</v>
      </c>
      <c r="E156" s="231" t="s">
        <v>1</v>
      </c>
      <c r="F156" s="232" t="s">
        <v>199</v>
      </c>
      <c r="G156" s="229"/>
      <c r="H156" s="233">
        <v>2.7360000000000002</v>
      </c>
      <c r="I156" s="234"/>
      <c r="J156" s="229"/>
      <c r="K156" s="229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146</v>
      </c>
      <c r="AU156" s="239" t="s">
        <v>85</v>
      </c>
      <c r="AV156" s="13" t="s">
        <v>85</v>
      </c>
      <c r="AW156" s="13" t="s">
        <v>32</v>
      </c>
      <c r="AX156" s="13" t="s">
        <v>76</v>
      </c>
      <c r="AY156" s="239" t="s">
        <v>138</v>
      </c>
    </row>
    <row r="157" s="15" customFormat="1">
      <c r="A157" s="15"/>
      <c r="B157" s="262"/>
      <c r="C157" s="263"/>
      <c r="D157" s="230" t="s">
        <v>146</v>
      </c>
      <c r="E157" s="264" t="s">
        <v>95</v>
      </c>
      <c r="F157" s="265" t="s">
        <v>200</v>
      </c>
      <c r="G157" s="263"/>
      <c r="H157" s="266">
        <v>4.7839999999999998</v>
      </c>
      <c r="I157" s="267"/>
      <c r="J157" s="263"/>
      <c r="K157" s="263"/>
      <c r="L157" s="268"/>
      <c r="M157" s="269"/>
      <c r="N157" s="270"/>
      <c r="O157" s="270"/>
      <c r="P157" s="270"/>
      <c r="Q157" s="270"/>
      <c r="R157" s="270"/>
      <c r="S157" s="270"/>
      <c r="T157" s="27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2" t="s">
        <v>146</v>
      </c>
      <c r="AU157" s="272" t="s">
        <v>85</v>
      </c>
      <c r="AV157" s="15" t="s">
        <v>152</v>
      </c>
      <c r="AW157" s="15" t="s">
        <v>32</v>
      </c>
      <c r="AX157" s="15" t="s">
        <v>76</v>
      </c>
      <c r="AY157" s="272" t="s">
        <v>138</v>
      </c>
    </row>
    <row r="158" s="13" customFormat="1">
      <c r="A158" s="13"/>
      <c r="B158" s="228"/>
      <c r="C158" s="229"/>
      <c r="D158" s="230" t="s">
        <v>146</v>
      </c>
      <c r="E158" s="231" t="s">
        <v>1</v>
      </c>
      <c r="F158" s="232" t="s">
        <v>201</v>
      </c>
      <c r="G158" s="229"/>
      <c r="H158" s="233">
        <v>-0.161</v>
      </c>
      <c r="I158" s="234"/>
      <c r="J158" s="229"/>
      <c r="K158" s="229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146</v>
      </c>
      <c r="AU158" s="239" t="s">
        <v>85</v>
      </c>
      <c r="AV158" s="13" t="s">
        <v>85</v>
      </c>
      <c r="AW158" s="13" t="s">
        <v>32</v>
      </c>
      <c r="AX158" s="13" t="s">
        <v>76</v>
      </c>
      <c r="AY158" s="239" t="s">
        <v>138</v>
      </c>
    </row>
    <row r="159" s="13" customFormat="1">
      <c r="A159" s="13"/>
      <c r="B159" s="228"/>
      <c r="C159" s="229"/>
      <c r="D159" s="230" t="s">
        <v>146</v>
      </c>
      <c r="E159" s="231" t="s">
        <v>1</v>
      </c>
      <c r="F159" s="232" t="s">
        <v>202</v>
      </c>
      <c r="G159" s="229"/>
      <c r="H159" s="233">
        <v>-0.0040000000000000001</v>
      </c>
      <c r="I159" s="234"/>
      <c r="J159" s="229"/>
      <c r="K159" s="229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146</v>
      </c>
      <c r="AU159" s="239" t="s">
        <v>85</v>
      </c>
      <c r="AV159" s="13" t="s">
        <v>85</v>
      </c>
      <c r="AW159" s="13" t="s">
        <v>32</v>
      </c>
      <c r="AX159" s="13" t="s">
        <v>76</v>
      </c>
      <c r="AY159" s="239" t="s">
        <v>138</v>
      </c>
    </row>
    <row r="160" s="14" customFormat="1">
      <c r="A160" s="14"/>
      <c r="B160" s="240"/>
      <c r="C160" s="241"/>
      <c r="D160" s="230" t="s">
        <v>146</v>
      </c>
      <c r="E160" s="242" t="s">
        <v>1</v>
      </c>
      <c r="F160" s="243" t="s">
        <v>161</v>
      </c>
      <c r="G160" s="241"/>
      <c r="H160" s="244">
        <v>4.6189999999999998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146</v>
      </c>
      <c r="AU160" s="250" t="s">
        <v>85</v>
      </c>
      <c r="AV160" s="14" t="s">
        <v>144</v>
      </c>
      <c r="AW160" s="14" t="s">
        <v>32</v>
      </c>
      <c r="AX160" s="14" t="s">
        <v>81</v>
      </c>
      <c r="AY160" s="250" t="s">
        <v>138</v>
      </c>
    </row>
    <row r="161" s="2" customFormat="1" ht="14.4" customHeight="1">
      <c r="A161" s="39"/>
      <c r="B161" s="40"/>
      <c r="C161" s="251" t="s">
        <v>203</v>
      </c>
      <c r="D161" s="251" t="s">
        <v>189</v>
      </c>
      <c r="E161" s="252" t="s">
        <v>204</v>
      </c>
      <c r="F161" s="253" t="s">
        <v>205</v>
      </c>
      <c r="G161" s="254" t="s">
        <v>177</v>
      </c>
      <c r="H161" s="255">
        <v>9.2379999999999995</v>
      </c>
      <c r="I161" s="256"/>
      <c r="J161" s="257">
        <f>ROUND(I161*H161,2)</f>
        <v>0</v>
      </c>
      <c r="K161" s="258"/>
      <c r="L161" s="259"/>
      <c r="M161" s="260" t="s">
        <v>1</v>
      </c>
      <c r="N161" s="261" t="s">
        <v>41</v>
      </c>
      <c r="O161" s="92"/>
      <c r="P161" s="224">
        <f>O161*H161</f>
        <v>0</v>
      </c>
      <c r="Q161" s="224">
        <v>1</v>
      </c>
      <c r="R161" s="224">
        <f>Q161*H161</f>
        <v>9.2379999999999995</v>
      </c>
      <c r="S161" s="224">
        <v>0</v>
      </c>
      <c r="T161" s="22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6" t="s">
        <v>84</v>
      </c>
      <c r="AT161" s="226" t="s">
        <v>189</v>
      </c>
      <c r="AU161" s="226" t="s">
        <v>85</v>
      </c>
      <c r="AY161" s="18" t="s">
        <v>138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8" t="s">
        <v>81</v>
      </c>
      <c r="BK161" s="227">
        <f>ROUND(I161*H161,2)</f>
        <v>0</v>
      </c>
      <c r="BL161" s="18" t="s">
        <v>144</v>
      </c>
      <c r="BM161" s="226" t="s">
        <v>206</v>
      </c>
    </row>
    <row r="162" s="13" customFormat="1">
      <c r="A162" s="13"/>
      <c r="B162" s="228"/>
      <c r="C162" s="229"/>
      <c r="D162" s="230" t="s">
        <v>146</v>
      </c>
      <c r="E162" s="229"/>
      <c r="F162" s="232" t="s">
        <v>207</v>
      </c>
      <c r="G162" s="229"/>
      <c r="H162" s="233">
        <v>9.2379999999999995</v>
      </c>
      <c r="I162" s="234"/>
      <c r="J162" s="229"/>
      <c r="K162" s="229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146</v>
      </c>
      <c r="AU162" s="239" t="s">
        <v>85</v>
      </c>
      <c r="AV162" s="13" t="s">
        <v>85</v>
      </c>
      <c r="AW162" s="13" t="s">
        <v>4</v>
      </c>
      <c r="AX162" s="13" t="s">
        <v>81</v>
      </c>
      <c r="AY162" s="239" t="s">
        <v>138</v>
      </c>
    </row>
    <row r="163" s="12" customFormat="1" ht="22.8" customHeight="1">
      <c r="A163" s="12"/>
      <c r="B163" s="198"/>
      <c r="C163" s="199"/>
      <c r="D163" s="200" t="s">
        <v>75</v>
      </c>
      <c r="E163" s="212" t="s">
        <v>85</v>
      </c>
      <c r="F163" s="212" t="s">
        <v>208</v>
      </c>
      <c r="G163" s="199"/>
      <c r="H163" s="199"/>
      <c r="I163" s="202"/>
      <c r="J163" s="213">
        <f>BK163</f>
        <v>0</v>
      </c>
      <c r="K163" s="199"/>
      <c r="L163" s="204"/>
      <c r="M163" s="205"/>
      <c r="N163" s="206"/>
      <c r="O163" s="206"/>
      <c r="P163" s="207">
        <f>SUM(P164:P168)</f>
        <v>0</v>
      </c>
      <c r="Q163" s="206"/>
      <c r="R163" s="207">
        <f>SUM(R164:R168)</f>
        <v>0.4449186</v>
      </c>
      <c r="S163" s="206"/>
      <c r="T163" s="208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81</v>
      </c>
      <c r="AT163" s="210" t="s">
        <v>75</v>
      </c>
      <c r="AU163" s="210" t="s">
        <v>81</v>
      </c>
      <c r="AY163" s="209" t="s">
        <v>138</v>
      </c>
      <c r="BK163" s="211">
        <f>SUM(BK164:BK168)</f>
        <v>0</v>
      </c>
    </row>
    <row r="164" s="2" customFormat="1" ht="14.4" customHeight="1">
      <c r="A164" s="39"/>
      <c r="B164" s="40"/>
      <c r="C164" s="214" t="s">
        <v>209</v>
      </c>
      <c r="D164" s="214" t="s">
        <v>140</v>
      </c>
      <c r="E164" s="215" t="s">
        <v>210</v>
      </c>
      <c r="F164" s="216" t="s">
        <v>211</v>
      </c>
      <c r="G164" s="217" t="s">
        <v>155</v>
      </c>
      <c r="H164" s="218">
        <v>0.17999999999999999</v>
      </c>
      <c r="I164" s="219"/>
      <c r="J164" s="220">
        <f>ROUND(I164*H164,2)</f>
        <v>0</v>
      </c>
      <c r="K164" s="221"/>
      <c r="L164" s="45"/>
      <c r="M164" s="222" t="s">
        <v>1</v>
      </c>
      <c r="N164" s="223" t="s">
        <v>41</v>
      </c>
      <c r="O164" s="92"/>
      <c r="P164" s="224">
        <f>O164*H164</f>
        <v>0</v>
      </c>
      <c r="Q164" s="224">
        <v>2.45329</v>
      </c>
      <c r="R164" s="224">
        <f>Q164*H164</f>
        <v>0.44159219999999999</v>
      </c>
      <c r="S164" s="224">
        <v>0</v>
      </c>
      <c r="T164" s="22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6" t="s">
        <v>144</v>
      </c>
      <c r="AT164" s="226" t="s">
        <v>140</v>
      </c>
      <c r="AU164" s="226" t="s">
        <v>85</v>
      </c>
      <c r="AY164" s="18" t="s">
        <v>138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8" t="s">
        <v>81</v>
      </c>
      <c r="BK164" s="227">
        <f>ROUND(I164*H164,2)</f>
        <v>0</v>
      </c>
      <c r="BL164" s="18" t="s">
        <v>144</v>
      </c>
      <c r="BM164" s="226" t="s">
        <v>212</v>
      </c>
    </row>
    <row r="165" s="13" customFormat="1">
      <c r="A165" s="13"/>
      <c r="B165" s="228"/>
      <c r="C165" s="229"/>
      <c r="D165" s="230" t="s">
        <v>146</v>
      </c>
      <c r="E165" s="231" t="s">
        <v>100</v>
      </c>
      <c r="F165" s="232" t="s">
        <v>213</v>
      </c>
      <c r="G165" s="229"/>
      <c r="H165" s="233">
        <v>0.17999999999999999</v>
      </c>
      <c r="I165" s="234"/>
      <c r="J165" s="229"/>
      <c r="K165" s="229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146</v>
      </c>
      <c r="AU165" s="239" t="s">
        <v>85</v>
      </c>
      <c r="AV165" s="13" t="s">
        <v>85</v>
      </c>
      <c r="AW165" s="13" t="s">
        <v>32</v>
      </c>
      <c r="AX165" s="13" t="s">
        <v>81</v>
      </c>
      <c r="AY165" s="239" t="s">
        <v>138</v>
      </c>
    </row>
    <row r="166" s="2" customFormat="1" ht="14.4" customHeight="1">
      <c r="A166" s="39"/>
      <c r="B166" s="40"/>
      <c r="C166" s="214" t="s">
        <v>214</v>
      </c>
      <c r="D166" s="214" t="s">
        <v>140</v>
      </c>
      <c r="E166" s="215" t="s">
        <v>215</v>
      </c>
      <c r="F166" s="216" t="s">
        <v>216</v>
      </c>
      <c r="G166" s="217" t="s">
        <v>143</v>
      </c>
      <c r="H166" s="218">
        <v>1.26</v>
      </c>
      <c r="I166" s="219"/>
      <c r="J166" s="220">
        <f>ROUND(I166*H166,2)</f>
        <v>0</v>
      </c>
      <c r="K166" s="221"/>
      <c r="L166" s="45"/>
      <c r="M166" s="222" t="s">
        <v>1</v>
      </c>
      <c r="N166" s="223" t="s">
        <v>41</v>
      </c>
      <c r="O166" s="92"/>
      <c r="P166" s="224">
        <f>O166*H166</f>
        <v>0</v>
      </c>
      <c r="Q166" s="224">
        <v>0.00264</v>
      </c>
      <c r="R166" s="224">
        <f>Q166*H166</f>
        <v>0.0033264000000000002</v>
      </c>
      <c r="S166" s="224">
        <v>0</v>
      </c>
      <c r="T166" s="22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6" t="s">
        <v>144</v>
      </c>
      <c r="AT166" s="226" t="s">
        <v>140</v>
      </c>
      <c r="AU166" s="226" t="s">
        <v>85</v>
      </c>
      <c r="AY166" s="18" t="s">
        <v>138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8" t="s">
        <v>81</v>
      </c>
      <c r="BK166" s="227">
        <f>ROUND(I166*H166,2)</f>
        <v>0</v>
      </c>
      <c r="BL166" s="18" t="s">
        <v>144</v>
      </c>
      <c r="BM166" s="226" t="s">
        <v>217</v>
      </c>
    </row>
    <row r="167" s="13" customFormat="1">
      <c r="A167" s="13"/>
      <c r="B167" s="228"/>
      <c r="C167" s="229"/>
      <c r="D167" s="230" t="s">
        <v>146</v>
      </c>
      <c r="E167" s="231" t="s">
        <v>1</v>
      </c>
      <c r="F167" s="232" t="s">
        <v>218</v>
      </c>
      <c r="G167" s="229"/>
      <c r="H167" s="233">
        <v>1.26</v>
      </c>
      <c r="I167" s="234"/>
      <c r="J167" s="229"/>
      <c r="K167" s="229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146</v>
      </c>
      <c r="AU167" s="239" t="s">
        <v>85</v>
      </c>
      <c r="AV167" s="13" t="s">
        <v>85</v>
      </c>
      <c r="AW167" s="13" t="s">
        <v>32</v>
      </c>
      <c r="AX167" s="13" t="s">
        <v>81</v>
      </c>
      <c r="AY167" s="239" t="s">
        <v>138</v>
      </c>
    </row>
    <row r="168" s="2" customFormat="1" ht="14.4" customHeight="1">
      <c r="A168" s="39"/>
      <c r="B168" s="40"/>
      <c r="C168" s="214" t="s">
        <v>8</v>
      </c>
      <c r="D168" s="214" t="s">
        <v>140</v>
      </c>
      <c r="E168" s="215" t="s">
        <v>219</v>
      </c>
      <c r="F168" s="216" t="s">
        <v>220</v>
      </c>
      <c r="G168" s="217" t="s">
        <v>143</v>
      </c>
      <c r="H168" s="218">
        <v>1.26</v>
      </c>
      <c r="I168" s="219"/>
      <c r="J168" s="220">
        <f>ROUND(I168*H168,2)</f>
        <v>0</v>
      </c>
      <c r="K168" s="221"/>
      <c r="L168" s="45"/>
      <c r="M168" s="222" t="s">
        <v>1</v>
      </c>
      <c r="N168" s="223" t="s">
        <v>41</v>
      </c>
      <c r="O168" s="92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6" t="s">
        <v>144</v>
      </c>
      <c r="AT168" s="226" t="s">
        <v>140</v>
      </c>
      <c r="AU168" s="226" t="s">
        <v>85</v>
      </c>
      <c r="AY168" s="18" t="s">
        <v>138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8" t="s">
        <v>81</v>
      </c>
      <c r="BK168" s="227">
        <f>ROUND(I168*H168,2)</f>
        <v>0</v>
      </c>
      <c r="BL168" s="18" t="s">
        <v>144</v>
      </c>
      <c r="BM168" s="226" t="s">
        <v>221</v>
      </c>
    </row>
    <row r="169" s="12" customFormat="1" ht="22.8" customHeight="1">
      <c r="A169" s="12"/>
      <c r="B169" s="198"/>
      <c r="C169" s="199"/>
      <c r="D169" s="200" t="s">
        <v>75</v>
      </c>
      <c r="E169" s="212" t="s">
        <v>144</v>
      </c>
      <c r="F169" s="212" t="s">
        <v>222</v>
      </c>
      <c r="G169" s="199"/>
      <c r="H169" s="199"/>
      <c r="I169" s="202"/>
      <c r="J169" s="213">
        <f>BK169</f>
        <v>0</v>
      </c>
      <c r="K169" s="199"/>
      <c r="L169" s="204"/>
      <c r="M169" s="205"/>
      <c r="N169" s="206"/>
      <c r="O169" s="206"/>
      <c r="P169" s="207">
        <f>SUM(P170:P173)</f>
        <v>0</v>
      </c>
      <c r="Q169" s="206"/>
      <c r="R169" s="207">
        <f>SUM(R170:R173)</f>
        <v>0</v>
      </c>
      <c r="S169" s="206"/>
      <c r="T169" s="208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9" t="s">
        <v>81</v>
      </c>
      <c r="AT169" s="210" t="s">
        <v>75</v>
      </c>
      <c r="AU169" s="210" t="s">
        <v>81</v>
      </c>
      <c r="AY169" s="209" t="s">
        <v>138</v>
      </c>
      <c r="BK169" s="211">
        <f>SUM(BK170:BK173)</f>
        <v>0</v>
      </c>
    </row>
    <row r="170" s="2" customFormat="1" ht="14.4" customHeight="1">
      <c r="A170" s="39"/>
      <c r="B170" s="40"/>
      <c r="C170" s="214" t="s">
        <v>223</v>
      </c>
      <c r="D170" s="214" t="s">
        <v>140</v>
      </c>
      <c r="E170" s="215" t="s">
        <v>224</v>
      </c>
      <c r="F170" s="216" t="s">
        <v>225</v>
      </c>
      <c r="G170" s="217" t="s">
        <v>155</v>
      </c>
      <c r="H170" s="218">
        <v>3.3530000000000002</v>
      </c>
      <c r="I170" s="219"/>
      <c r="J170" s="220">
        <f>ROUND(I170*H170,2)</f>
        <v>0</v>
      </c>
      <c r="K170" s="221"/>
      <c r="L170" s="45"/>
      <c r="M170" s="222" t="s">
        <v>1</v>
      </c>
      <c r="N170" s="223" t="s">
        <v>41</v>
      </c>
      <c r="O170" s="92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6" t="s">
        <v>144</v>
      </c>
      <c r="AT170" s="226" t="s">
        <v>140</v>
      </c>
      <c r="AU170" s="226" t="s">
        <v>85</v>
      </c>
      <c r="AY170" s="18" t="s">
        <v>138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8" t="s">
        <v>81</v>
      </c>
      <c r="BK170" s="227">
        <f>ROUND(I170*H170,2)</f>
        <v>0</v>
      </c>
      <c r="BL170" s="18" t="s">
        <v>144</v>
      </c>
      <c r="BM170" s="226" t="s">
        <v>226</v>
      </c>
    </row>
    <row r="171" s="13" customFormat="1">
      <c r="A171" s="13"/>
      <c r="B171" s="228"/>
      <c r="C171" s="229"/>
      <c r="D171" s="230" t="s">
        <v>146</v>
      </c>
      <c r="E171" s="231" t="s">
        <v>1</v>
      </c>
      <c r="F171" s="232" t="s">
        <v>227</v>
      </c>
      <c r="G171" s="229"/>
      <c r="H171" s="233">
        <v>3.2000000000000002</v>
      </c>
      <c r="I171" s="234"/>
      <c r="J171" s="229"/>
      <c r="K171" s="229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146</v>
      </c>
      <c r="AU171" s="239" t="s">
        <v>85</v>
      </c>
      <c r="AV171" s="13" t="s">
        <v>85</v>
      </c>
      <c r="AW171" s="13" t="s">
        <v>32</v>
      </c>
      <c r="AX171" s="13" t="s">
        <v>76</v>
      </c>
      <c r="AY171" s="239" t="s">
        <v>138</v>
      </c>
    </row>
    <row r="172" s="13" customFormat="1">
      <c r="A172" s="13"/>
      <c r="B172" s="228"/>
      <c r="C172" s="229"/>
      <c r="D172" s="230" t="s">
        <v>146</v>
      </c>
      <c r="E172" s="231" t="s">
        <v>1</v>
      </c>
      <c r="F172" s="232" t="s">
        <v>228</v>
      </c>
      <c r="G172" s="229"/>
      <c r="H172" s="233">
        <v>0.153</v>
      </c>
      <c r="I172" s="234"/>
      <c r="J172" s="229"/>
      <c r="K172" s="229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146</v>
      </c>
      <c r="AU172" s="239" t="s">
        <v>85</v>
      </c>
      <c r="AV172" s="13" t="s">
        <v>85</v>
      </c>
      <c r="AW172" s="13" t="s">
        <v>32</v>
      </c>
      <c r="AX172" s="13" t="s">
        <v>76</v>
      </c>
      <c r="AY172" s="239" t="s">
        <v>138</v>
      </c>
    </row>
    <row r="173" s="14" customFormat="1">
      <c r="A173" s="14"/>
      <c r="B173" s="240"/>
      <c r="C173" s="241"/>
      <c r="D173" s="230" t="s">
        <v>146</v>
      </c>
      <c r="E173" s="242" t="s">
        <v>93</v>
      </c>
      <c r="F173" s="243" t="s">
        <v>161</v>
      </c>
      <c r="G173" s="241"/>
      <c r="H173" s="244">
        <v>3.3530000000000002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146</v>
      </c>
      <c r="AU173" s="250" t="s">
        <v>85</v>
      </c>
      <c r="AV173" s="14" t="s">
        <v>144</v>
      </c>
      <c r="AW173" s="14" t="s">
        <v>32</v>
      </c>
      <c r="AX173" s="14" t="s">
        <v>81</v>
      </c>
      <c r="AY173" s="250" t="s">
        <v>138</v>
      </c>
    </row>
    <row r="174" s="12" customFormat="1" ht="22.8" customHeight="1">
      <c r="A174" s="12"/>
      <c r="B174" s="198"/>
      <c r="C174" s="199"/>
      <c r="D174" s="200" t="s">
        <v>75</v>
      </c>
      <c r="E174" s="212" t="s">
        <v>166</v>
      </c>
      <c r="F174" s="212" t="s">
        <v>229</v>
      </c>
      <c r="G174" s="199"/>
      <c r="H174" s="199"/>
      <c r="I174" s="202"/>
      <c r="J174" s="213">
        <f>BK174</f>
        <v>0</v>
      </c>
      <c r="K174" s="199"/>
      <c r="L174" s="204"/>
      <c r="M174" s="205"/>
      <c r="N174" s="206"/>
      <c r="O174" s="206"/>
      <c r="P174" s="207">
        <f>SUM(P175:P181)</f>
        <v>0</v>
      </c>
      <c r="Q174" s="206"/>
      <c r="R174" s="207">
        <f>SUM(R175:R181)</f>
        <v>1.276</v>
      </c>
      <c r="S174" s="206"/>
      <c r="T174" s="208">
        <f>SUM(T175:T181)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9" t="s">
        <v>81</v>
      </c>
      <c r="AT174" s="210" t="s">
        <v>75</v>
      </c>
      <c r="AU174" s="210" t="s">
        <v>81</v>
      </c>
      <c r="AY174" s="209" t="s">
        <v>138</v>
      </c>
      <c r="BK174" s="211">
        <f>SUM(BK175:BK181)</f>
        <v>0</v>
      </c>
    </row>
    <row r="175" s="2" customFormat="1" ht="37.8" customHeight="1">
      <c r="A175" s="39"/>
      <c r="B175" s="40"/>
      <c r="C175" s="214" t="s">
        <v>230</v>
      </c>
      <c r="D175" s="214" t="s">
        <v>140</v>
      </c>
      <c r="E175" s="215" t="s">
        <v>231</v>
      </c>
      <c r="F175" s="216" t="s">
        <v>232</v>
      </c>
      <c r="G175" s="217" t="s">
        <v>143</v>
      </c>
      <c r="H175" s="218">
        <v>8</v>
      </c>
      <c r="I175" s="219"/>
      <c r="J175" s="220">
        <f>ROUND(I175*H175,2)</f>
        <v>0</v>
      </c>
      <c r="K175" s="221"/>
      <c r="L175" s="45"/>
      <c r="M175" s="222" t="s">
        <v>1</v>
      </c>
      <c r="N175" s="223" t="s">
        <v>41</v>
      </c>
      <c r="O175" s="92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6" t="s">
        <v>144</v>
      </c>
      <c r="AT175" s="226" t="s">
        <v>140</v>
      </c>
      <c r="AU175" s="226" t="s">
        <v>85</v>
      </c>
      <c r="AY175" s="18" t="s">
        <v>138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8" t="s">
        <v>81</v>
      </c>
      <c r="BK175" s="227">
        <f>ROUND(I175*H175,2)</f>
        <v>0</v>
      </c>
      <c r="BL175" s="18" t="s">
        <v>144</v>
      </c>
      <c r="BM175" s="226" t="s">
        <v>233</v>
      </c>
    </row>
    <row r="176" s="13" customFormat="1">
      <c r="A176" s="13"/>
      <c r="B176" s="228"/>
      <c r="C176" s="229"/>
      <c r="D176" s="230" t="s">
        <v>146</v>
      </c>
      <c r="E176" s="231" t="s">
        <v>1</v>
      </c>
      <c r="F176" s="232" t="s">
        <v>83</v>
      </c>
      <c r="G176" s="229"/>
      <c r="H176" s="233">
        <v>8</v>
      </c>
      <c r="I176" s="234"/>
      <c r="J176" s="229"/>
      <c r="K176" s="229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146</v>
      </c>
      <c r="AU176" s="239" t="s">
        <v>85</v>
      </c>
      <c r="AV176" s="13" t="s">
        <v>85</v>
      </c>
      <c r="AW176" s="13" t="s">
        <v>32</v>
      </c>
      <c r="AX176" s="13" t="s">
        <v>81</v>
      </c>
      <c r="AY176" s="239" t="s">
        <v>138</v>
      </c>
    </row>
    <row r="177" s="2" customFormat="1" ht="24.15" customHeight="1">
      <c r="A177" s="39"/>
      <c r="B177" s="40"/>
      <c r="C177" s="214" t="s">
        <v>234</v>
      </c>
      <c r="D177" s="214" t="s">
        <v>140</v>
      </c>
      <c r="E177" s="215" t="s">
        <v>235</v>
      </c>
      <c r="F177" s="216" t="s">
        <v>236</v>
      </c>
      <c r="G177" s="217" t="s">
        <v>143</v>
      </c>
      <c r="H177" s="218">
        <v>5.5</v>
      </c>
      <c r="I177" s="219"/>
      <c r="J177" s="220">
        <f>ROUND(I177*H177,2)</f>
        <v>0</v>
      </c>
      <c r="K177" s="221"/>
      <c r="L177" s="45"/>
      <c r="M177" s="222" t="s">
        <v>1</v>
      </c>
      <c r="N177" s="223" t="s">
        <v>41</v>
      </c>
      <c r="O177" s="92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6" t="s">
        <v>144</v>
      </c>
      <c r="AT177" s="226" t="s">
        <v>140</v>
      </c>
      <c r="AU177" s="226" t="s">
        <v>85</v>
      </c>
      <c r="AY177" s="18" t="s">
        <v>138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8" t="s">
        <v>81</v>
      </c>
      <c r="BK177" s="227">
        <f>ROUND(I177*H177,2)</f>
        <v>0</v>
      </c>
      <c r="BL177" s="18" t="s">
        <v>144</v>
      </c>
      <c r="BM177" s="226" t="s">
        <v>237</v>
      </c>
    </row>
    <row r="178" s="13" customFormat="1">
      <c r="A178" s="13"/>
      <c r="B178" s="228"/>
      <c r="C178" s="229"/>
      <c r="D178" s="230" t="s">
        <v>146</v>
      </c>
      <c r="E178" s="231" t="s">
        <v>1</v>
      </c>
      <c r="F178" s="232" t="s">
        <v>86</v>
      </c>
      <c r="G178" s="229"/>
      <c r="H178" s="233">
        <v>5.5</v>
      </c>
      <c r="I178" s="234"/>
      <c r="J178" s="229"/>
      <c r="K178" s="229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146</v>
      </c>
      <c r="AU178" s="239" t="s">
        <v>85</v>
      </c>
      <c r="AV178" s="13" t="s">
        <v>85</v>
      </c>
      <c r="AW178" s="13" t="s">
        <v>32</v>
      </c>
      <c r="AX178" s="13" t="s">
        <v>81</v>
      </c>
      <c r="AY178" s="239" t="s">
        <v>138</v>
      </c>
    </row>
    <row r="179" s="2" customFormat="1" ht="24.15" customHeight="1">
      <c r="A179" s="39"/>
      <c r="B179" s="40"/>
      <c r="C179" s="214" t="s">
        <v>238</v>
      </c>
      <c r="D179" s="214" t="s">
        <v>140</v>
      </c>
      <c r="E179" s="215" t="s">
        <v>239</v>
      </c>
      <c r="F179" s="216" t="s">
        <v>240</v>
      </c>
      <c r="G179" s="217" t="s">
        <v>143</v>
      </c>
      <c r="H179" s="218">
        <v>5.5</v>
      </c>
      <c r="I179" s="219"/>
      <c r="J179" s="220">
        <f>ROUND(I179*H179,2)</f>
        <v>0</v>
      </c>
      <c r="K179" s="221"/>
      <c r="L179" s="45"/>
      <c r="M179" s="222" t="s">
        <v>1</v>
      </c>
      <c r="N179" s="223" t="s">
        <v>41</v>
      </c>
      <c r="O179" s="92"/>
      <c r="P179" s="224">
        <f>O179*H179</f>
        <v>0</v>
      </c>
      <c r="Q179" s="224">
        <v>0.10100000000000001</v>
      </c>
      <c r="R179" s="224">
        <f>Q179*H179</f>
        <v>0.55549999999999999</v>
      </c>
      <c r="S179" s="224">
        <v>0</v>
      </c>
      <c r="T179" s="22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6" t="s">
        <v>144</v>
      </c>
      <c r="AT179" s="226" t="s">
        <v>140</v>
      </c>
      <c r="AU179" s="226" t="s">
        <v>85</v>
      </c>
      <c r="AY179" s="18" t="s">
        <v>138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8" t="s">
        <v>81</v>
      </c>
      <c r="BK179" s="227">
        <f>ROUND(I179*H179,2)</f>
        <v>0</v>
      </c>
      <c r="BL179" s="18" t="s">
        <v>144</v>
      </c>
      <c r="BM179" s="226" t="s">
        <v>241</v>
      </c>
    </row>
    <row r="180" s="13" customFormat="1">
      <c r="A180" s="13"/>
      <c r="B180" s="228"/>
      <c r="C180" s="229"/>
      <c r="D180" s="230" t="s">
        <v>146</v>
      </c>
      <c r="E180" s="231" t="s">
        <v>1</v>
      </c>
      <c r="F180" s="232" t="s">
        <v>86</v>
      </c>
      <c r="G180" s="229"/>
      <c r="H180" s="233">
        <v>5.5</v>
      </c>
      <c r="I180" s="234"/>
      <c r="J180" s="229"/>
      <c r="K180" s="229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146</v>
      </c>
      <c r="AU180" s="239" t="s">
        <v>85</v>
      </c>
      <c r="AV180" s="13" t="s">
        <v>85</v>
      </c>
      <c r="AW180" s="13" t="s">
        <v>32</v>
      </c>
      <c r="AX180" s="13" t="s">
        <v>81</v>
      </c>
      <c r="AY180" s="239" t="s">
        <v>138</v>
      </c>
    </row>
    <row r="181" s="2" customFormat="1" ht="14.4" customHeight="1">
      <c r="A181" s="39"/>
      <c r="B181" s="40"/>
      <c r="C181" s="251" t="s">
        <v>242</v>
      </c>
      <c r="D181" s="251" t="s">
        <v>189</v>
      </c>
      <c r="E181" s="252" t="s">
        <v>243</v>
      </c>
      <c r="F181" s="253" t="s">
        <v>244</v>
      </c>
      <c r="G181" s="254" t="s">
        <v>143</v>
      </c>
      <c r="H181" s="255">
        <v>5.5</v>
      </c>
      <c r="I181" s="256"/>
      <c r="J181" s="257">
        <f>ROUND(I181*H181,2)</f>
        <v>0</v>
      </c>
      <c r="K181" s="258"/>
      <c r="L181" s="259"/>
      <c r="M181" s="260" t="s">
        <v>1</v>
      </c>
      <c r="N181" s="261" t="s">
        <v>41</v>
      </c>
      <c r="O181" s="92"/>
      <c r="P181" s="224">
        <f>O181*H181</f>
        <v>0</v>
      </c>
      <c r="Q181" s="224">
        <v>0.13100000000000001</v>
      </c>
      <c r="R181" s="224">
        <f>Q181*H181</f>
        <v>0.72050000000000003</v>
      </c>
      <c r="S181" s="224">
        <v>0</v>
      </c>
      <c r="T181" s="22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6" t="s">
        <v>84</v>
      </c>
      <c r="AT181" s="226" t="s">
        <v>189</v>
      </c>
      <c r="AU181" s="226" t="s">
        <v>85</v>
      </c>
      <c r="AY181" s="18" t="s">
        <v>138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8" t="s">
        <v>81</v>
      </c>
      <c r="BK181" s="227">
        <f>ROUND(I181*H181,2)</f>
        <v>0</v>
      </c>
      <c r="BL181" s="18" t="s">
        <v>144</v>
      </c>
      <c r="BM181" s="226" t="s">
        <v>245</v>
      </c>
    </row>
    <row r="182" s="12" customFormat="1" ht="22.8" customHeight="1">
      <c r="A182" s="12"/>
      <c r="B182" s="198"/>
      <c r="C182" s="199"/>
      <c r="D182" s="200" t="s">
        <v>75</v>
      </c>
      <c r="E182" s="212" t="s">
        <v>84</v>
      </c>
      <c r="F182" s="212" t="s">
        <v>246</v>
      </c>
      <c r="G182" s="199"/>
      <c r="H182" s="199"/>
      <c r="I182" s="202"/>
      <c r="J182" s="213">
        <f>BK182</f>
        <v>0</v>
      </c>
      <c r="K182" s="199"/>
      <c r="L182" s="204"/>
      <c r="M182" s="205"/>
      <c r="N182" s="206"/>
      <c r="O182" s="206"/>
      <c r="P182" s="207">
        <f>SUM(P183:P198)</f>
        <v>0</v>
      </c>
      <c r="Q182" s="206"/>
      <c r="R182" s="207">
        <f>SUM(R183:R198)</f>
        <v>12.00163596</v>
      </c>
      <c r="S182" s="206"/>
      <c r="T182" s="208">
        <f>SUM(T183:T198)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9" t="s">
        <v>81</v>
      </c>
      <c r="AT182" s="210" t="s">
        <v>75</v>
      </c>
      <c r="AU182" s="210" t="s">
        <v>81</v>
      </c>
      <c r="AY182" s="209" t="s">
        <v>138</v>
      </c>
      <c r="BK182" s="211">
        <f>SUM(BK183:BK198)</f>
        <v>0</v>
      </c>
    </row>
    <row r="183" s="2" customFormat="1" ht="24.15" customHeight="1">
      <c r="A183" s="39"/>
      <c r="B183" s="40"/>
      <c r="C183" s="214" t="s">
        <v>7</v>
      </c>
      <c r="D183" s="214" t="s">
        <v>140</v>
      </c>
      <c r="E183" s="215" t="s">
        <v>247</v>
      </c>
      <c r="F183" s="216" t="s">
        <v>248</v>
      </c>
      <c r="G183" s="217" t="s">
        <v>249</v>
      </c>
      <c r="H183" s="218">
        <v>3.2000000000000002</v>
      </c>
      <c r="I183" s="219"/>
      <c r="J183" s="220">
        <f>ROUND(I183*H183,2)</f>
        <v>0</v>
      </c>
      <c r="K183" s="221"/>
      <c r="L183" s="45"/>
      <c r="M183" s="222" t="s">
        <v>1</v>
      </c>
      <c r="N183" s="223" t="s">
        <v>41</v>
      </c>
      <c r="O183" s="92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6" t="s">
        <v>144</v>
      </c>
      <c r="AT183" s="226" t="s">
        <v>140</v>
      </c>
      <c r="AU183" s="226" t="s">
        <v>85</v>
      </c>
      <c r="AY183" s="18" t="s">
        <v>138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8" t="s">
        <v>81</v>
      </c>
      <c r="BK183" s="227">
        <f>ROUND(I183*H183,2)</f>
        <v>0</v>
      </c>
      <c r="BL183" s="18" t="s">
        <v>144</v>
      </c>
      <c r="BM183" s="226" t="s">
        <v>250</v>
      </c>
    </row>
    <row r="184" s="2" customFormat="1" ht="24.15" customHeight="1">
      <c r="A184" s="39"/>
      <c r="B184" s="40"/>
      <c r="C184" s="251" t="s">
        <v>251</v>
      </c>
      <c r="D184" s="251" t="s">
        <v>189</v>
      </c>
      <c r="E184" s="252" t="s">
        <v>252</v>
      </c>
      <c r="F184" s="253" t="s">
        <v>253</v>
      </c>
      <c r="G184" s="254" t="s">
        <v>249</v>
      </c>
      <c r="H184" s="255">
        <v>3.2480000000000002</v>
      </c>
      <c r="I184" s="256"/>
      <c r="J184" s="257">
        <f>ROUND(I184*H184,2)</f>
        <v>0</v>
      </c>
      <c r="K184" s="258"/>
      <c r="L184" s="259"/>
      <c r="M184" s="260" t="s">
        <v>1</v>
      </c>
      <c r="N184" s="261" t="s">
        <v>41</v>
      </c>
      <c r="O184" s="92"/>
      <c r="P184" s="224">
        <f>O184*H184</f>
        <v>0</v>
      </c>
      <c r="Q184" s="224">
        <v>0.00027</v>
      </c>
      <c r="R184" s="224">
        <f>Q184*H184</f>
        <v>0.00087696000000000009</v>
      </c>
      <c r="S184" s="224">
        <v>0</v>
      </c>
      <c r="T184" s="22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6" t="s">
        <v>84</v>
      </c>
      <c r="AT184" s="226" t="s">
        <v>189</v>
      </c>
      <c r="AU184" s="226" t="s">
        <v>85</v>
      </c>
      <c r="AY184" s="18" t="s">
        <v>138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8" t="s">
        <v>81</v>
      </c>
      <c r="BK184" s="227">
        <f>ROUND(I184*H184,2)</f>
        <v>0</v>
      </c>
      <c r="BL184" s="18" t="s">
        <v>144</v>
      </c>
      <c r="BM184" s="226" t="s">
        <v>254</v>
      </c>
    </row>
    <row r="185" s="13" customFormat="1">
      <c r="A185" s="13"/>
      <c r="B185" s="228"/>
      <c r="C185" s="229"/>
      <c r="D185" s="230" t="s">
        <v>146</v>
      </c>
      <c r="E185" s="229"/>
      <c r="F185" s="232" t="s">
        <v>255</v>
      </c>
      <c r="G185" s="229"/>
      <c r="H185" s="233">
        <v>3.2480000000000002</v>
      </c>
      <c r="I185" s="234"/>
      <c r="J185" s="229"/>
      <c r="K185" s="229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146</v>
      </c>
      <c r="AU185" s="239" t="s">
        <v>85</v>
      </c>
      <c r="AV185" s="13" t="s">
        <v>85</v>
      </c>
      <c r="AW185" s="13" t="s">
        <v>4</v>
      </c>
      <c r="AX185" s="13" t="s">
        <v>81</v>
      </c>
      <c r="AY185" s="239" t="s">
        <v>138</v>
      </c>
    </row>
    <row r="186" s="2" customFormat="1" ht="24.15" customHeight="1">
      <c r="A186" s="39"/>
      <c r="B186" s="40"/>
      <c r="C186" s="214" t="s">
        <v>256</v>
      </c>
      <c r="D186" s="214" t="s">
        <v>140</v>
      </c>
      <c r="E186" s="215" t="s">
        <v>257</v>
      </c>
      <c r="F186" s="216" t="s">
        <v>258</v>
      </c>
      <c r="G186" s="217" t="s">
        <v>249</v>
      </c>
      <c r="H186" s="218">
        <v>8</v>
      </c>
      <c r="I186" s="219"/>
      <c r="J186" s="220">
        <f>ROUND(I186*H186,2)</f>
        <v>0</v>
      </c>
      <c r="K186" s="221"/>
      <c r="L186" s="45"/>
      <c r="M186" s="222" t="s">
        <v>1</v>
      </c>
      <c r="N186" s="223" t="s">
        <v>41</v>
      </c>
      <c r="O186" s="92"/>
      <c r="P186" s="224">
        <f>O186*H186</f>
        <v>0</v>
      </c>
      <c r="Q186" s="224">
        <v>0.0027599999999999999</v>
      </c>
      <c r="R186" s="224">
        <f>Q186*H186</f>
        <v>0.022079999999999999</v>
      </c>
      <c r="S186" s="224">
        <v>0</v>
      </c>
      <c r="T186" s="22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6" t="s">
        <v>144</v>
      </c>
      <c r="AT186" s="226" t="s">
        <v>140</v>
      </c>
      <c r="AU186" s="226" t="s">
        <v>85</v>
      </c>
      <c r="AY186" s="18" t="s">
        <v>138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8" t="s">
        <v>81</v>
      </c>
      <c r="BK186" s="227">
        <f>ROUND(I186*H186,2)</f>
        <v>0</v>
      </c>
      <c r="BL186" s="18" t="s">
        <v>144</v>
      </c>
      <c r="BM186" s="226" t="s">
        <v>259</v>
      </c>
    </row>
    <row r="187" s="2" customFormat="1" ht="24.15" customHeight="1">
      <c r="A187" s="39"/>
      <c r="B187" s="40"/>
      <c r="C187" s="214" t="s">
        <v>260</v>
      </c>
      <c r="D187" s="214" t="s">
        <v>140</v>
      </c>
      <c r="E187" s="215" t="s">
        <v>261</v>
      </c>
      <c r="F187" s="216" t="s">
        <v>262</v>
      </c>
      <c r="G187" s="217" t="s">
        <v>263</v>
      </c>
      <c r="H187" s="218">
        <v>4</v>
      </c>
      <c r="I187" s="219"/>
      <c r="J187" s="220">
        <f>ROUND(I187*H187,2)</f>
        <v>0</v>
      </c>
      <c r="K187" s="221"/>
      <c r="L187" s="45"/>
      <c r="M187" s="222" t="s">
        <v>1</v>
      </c>
      <c r="N187" s="223" t="s">
        <v>41</v>
      </c>
      <c r="O187" s="92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6" t="s">
        <v>144</v>
      </c>
      <c r="AT187" s="226" t="s">
        <v>140</v>
      </c>
      <c r="AU187" s="226" t="s">
        <v>85</v>
      </c>
      <c r="AY187" s="18" t="s">
        <v>138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8" t="s">
        <v>81</v>
      </c>
      <c r="BK187" s="227">
        <f>ROUND(I187*H187,2)</f>
        <v>0</v>
      </c>
      <c r="BL187" s="18" t="s">
        <v>144</v>
      </c>
      <c r="BM187" s="226" t="s">
        <v>264</v>
      </c>
    </row>
    <row r="188" s="2" customFormat="1" ht="14.4" customHeight="1">
      <c r="A188" s="39"/>
      <c r="B188" s="40"/>
      <c r="C188" s="251" t="s">
        <v>265</v>
      </c>
      <c r="D188" s="251" t="s">
        <v>189</v>
      </c>
      <c r="E188" s="252" t="s">
        <v>266</v>
      </c>
      <c r="F188" s="253" t="s">
        <v>267</v>
      </c>
      <c r="G188" s="254" t="s">
        <v>263</v>
      </c>
      <c r="H188" s="255">
        <v>4</v>
      </c>
      <c r="I188" s="256"/>
      <c r="J188" s="257">
        <f>ROUND(I188*H188,2)</f>
        <v>0</v>
      </c>
      <c r="K188" s="258"/>
      <c r="L188" s="259"/>
      <c r="M188" s="260" t="s">
        <v>1</v>
      </c>
      <c r="N188" s="261" t="s">
        <v>41</v>
      </c>
      <c r="O188" s="92"/>
      <c r="P188" s="224">
        <f>O188*H188</f>
        <v>0</v>
      </c>
      <c r="Q188" s="224">
        <v>0.00064999999999999997</v>
      </c>
      <c r="R188" s="224">
        <f>Q188*H188</f>
        <v>0.0025999999999999999</v>
      </c>
      <c r="S188" s="224">
        <v>0</v>
      </c>
      <c r="T188" s="22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6" t="s">
        <v>84</v>
      </c>
      <c r="AT188" s="226" t="s">
        <v>189</v>
      </c>
      <c r="AU188" s="226" t="s">
        <v>85</v>
      </c>
      <c r="AY188" s="18" t="s">
        <v>138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8" t="s">
        <v>81</v>
      </c>
      <c r="BK188" s="227">
        <f>ROUND(I188*H188,2)</f>
        <v>0</v>
      </c>
      <c r="BL188" s="18" t="s">
        <v>144</v>
      </c>
      <c r="BM188" s="226" t="s">
        <v>268</v>
      </c>
    </row>
    <row r="189" s="2" customFormat="1" ht="14.4" customHeight="1">
      <c r="A189" s="39"/>
      <c r="B189" s="40"/>
      <c r="C189" s="214" t="s">
        <v>269</v>
      </c>
      <c r="D189" s="214" t="s">
        <v>140</v>
      </c>
      <c r="E189" s="215" t="s">
        <v>270</v>
      </c>
      <c r="F189" s="216" t="s">
        <v>271</v>
      </c>
      <c r="G189" s="217" t="s">
        <v>272</v>
      </c>
      <c r="H189" s="218">
        <v>1</v>
      </c>
      <c r="I189" s="219"/>
      <c r="J189" s="220">
        <f>ROUND(I189*H189,2)</f>
        <v>0</v>
      </c>
      <c r="K189" s="221"/>
      <c r="L189" s="45"/>
      <c r="M189" s="222" t="s">
        <v>1</v>
      </c>
      <c r="N189" s="223" t="s">
        <v>41</v>
      </c>
      <c r="O189" s="92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6" t="s">
        <v>144</v>
      </c>
      <c r="AT189" s="226" t="s">
        <v>140</v>
      </c>
      <c r="AU189" s="226" t="s">
        <v>85</v>
      </c>
      <c r="AY189" s="18" t="s">
        <v>138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8" t="s">
        <v>81</v>
      </c>
      <c r="BK189" s="227">
        <f>ROUND(I189*H189,2)</f>
        <v>0</v>
      </c>
      <c r="BL189" s="18" t="s">
        <v>144</v>
      </c>
      <c r="BM189" s="226" t="s">
        <v>273</v>
      </c>
    </row>
    <row r="190" s="2" customFormat="1" ht="24.15" customHeight="1">
      <c r="A190" s="39"/>
      <c r="B190" s="40"/>
      <c r="C190" s="214" t="s">
        <v>274</v>
      </c>
      <c r="D190" s="214" t="s">
        <v>140</v>
      </c>
      <c r="E190" s="215" t="s">
        <v>275</v>
      </c>
      <c r="F190" s="216" t="s">
        <v>276</v>
      </c>
      <c r="G190" s="217" t="s">
        <v>272</v>
      </c>
      <c r="H190" s="218">
        <v>1</v>
      </c>
      <c r="I190" s="219"/>
      <c r="J190" s="220">
        <f>ROUND(I190*H190,2)</f>
        <v>0</v>
      </c>
      <c r="K190" s="221"/>
      <c r="L190" s="45"/>
      <c r="M190" s="222" t="s">
        <v>1</v>
      </c>
      <c r="N190" s="223" t="s">
        <v>41</v>
      </c>
      <c r="O190" s="92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6" t="s">
        <v>144</v>
      </c>
      <c r="AT190" s="226" t="s">
        <v>140</v>
      </c>
      <c r="AU190" s="226" t="s">
        <v>85</v>
      </c>
      <c r="AY190" s="18" t="s">
        <v>138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8" t="s">
        <v>81</v>
      </c>
      <c r="BK190" s="227">
        <f>ROUND(I190*H190,2)</f>
        <v>0</v>
      </c>
      <c r="BL190" s="18" t="s">
        <v>144</v>
      </c>
      <c r="BM190" s="226" t="s">
        <v>277</v>
      </c>
    </row>
    <row r="191" s="2" customFormat="1" ht="14.4" customHeight="1">
      <c r="A191" s="39"/>
      <c r="B191" s="40"/>
      <c r="C191" s="214" t="s">
        <v>278</v>
      </c>
      <c r="D191" s="214" t="s">
        <v>140</v>
      </c>
      <c r="E191" s="215" t="s">
        <v>279</v>
      </c>
      <c r="F191" s="216" t="s">
        <v>280</v>
      </c>
      <c r="G191" s="217" t="s">
        <v>272</v>
      </c>
      <c r="H191" s="218">
        <v>1</v>
      </c>
      <c r="I191" s="219"/>
      <c r="J191" s="220">
        <f>ROUND(I191*H191,2)</f>
        <v>0</v>
      </c>
      <c r="K191" s="221"/>
      <c r="L191" s="45"/>
      <c r="M191" s="222" t="s">
        <v>1</v>
      </c>
      <c r="N191" s="223" t="s">
        <v>41</v>
      </c>
      <c r="O191" s="92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6" t="s">
        <v>144</v>
      </c>
      <c r="AT191" s="226" t="s">
        <v>140</v>
      </c>
      <c r="AU191" s="226" t="s">
        <v>85</v>
      </c>
      <c r="AY191" s="18" t="s">
        <v>138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8" t="s">
        <v>81</v>
      </c>
      <c r="BK191" s="227">
        <f>ROUND(I191*H191,2)</f>
        <v>0</v>
      </c>
      <c r="BL191" s="18" t="s">
        <v>144</v>
      </c>
      <c r="BM191" s="226" t="s">
        <v>281</v>
      </c>
    </row>
    <row r="192" s="2" customFormat="1" ht="37.8" customHeight="1">
      <c r="A192" s="39"/>
      <c r="B192" s="40"/>
      <c r="C192" s="214" t="s">
        <v>282</v>
      </c>
      <c r="D192" s="214" t="s">
        <v>140</v>
      </c>
      <c r="E192" s="215" t="s">
        <v>283</v>
      </c>
      <c r="F192" s="216" t="s">
        <v>284</v>
      </c>
      <c r="G192" s="217" t="s">
        <v>272</v>
      </c>
      <c r="H192" s="218">
        <v>1</v>
      </c>
      <c r="I192" s="219"/>
      <c r="J192" s="220">
        <f>ROUND(I192*H192,2)</f>
        <v>0</v>
      </c>
      <c r="K192" s="221"/>
      <c r="L192" s="45"/>
      <c r="M192" s="222" t="s">
        <v>1</v>
      </c>
      <c r="N192" s="223" t="s">
        <v>41</v>
      </c>
      <c r="O192" s="92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6" t="s">
        <v>144</v>
      </c>
      <c r="AT192" s="226" t="s">
        <v>140</v>
      </c>
      <c r="AU192" s="226" t="s">
        <v>85</v>
      </c>
      <c r="AY192" s="18" t="s">
        <v>138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8" t="s">
        <v>81</v>
      </c>
      <c r="BK192" s="227">
        <f>ROUND(I192*H192,2)</f>
        <v>0</v>
      </c>
      <c r="BL192" s="18" t="s">
        <v>144</v>
      </c>
      <c r="BM192" s="226" t="s">
        <v>285</v>
      </c>
    </row>
    <row r="193" s="2" customFormat="1" ht="14.4" customHeight="1">
      <c r="A193" s="39"/>
      <c r="B193" s="40"/>
      <c r="C193" s="214" t="s">
        <v>286</v>
      </c>
      <c r="D193" s="214" t="s">
        <v>140</v>
      </c>
      <c r="E193" s="215" t="s">
        <v>287</v>
      </c>
      <c r="F193" s="216" t="s">
        <v>288</v>
      </c>
      <c r="G193" s="217" t="s">
        <v>249</v>
      </c>
      <c r="H193" s="218">
        <v>5.7000000000000002</v>
      </c>
      <c r="I193" s="219"/>
      <c r="J193" s="220">
        <f>ROUND(I193*H193,2)</f>
        <v>0</v>
      </c>
      <c r="K193" s="221"/>
      <c r="L193" s="45"/>
      <c r="M193" s="222" t="s">
        <v>1</v>
      </c>
      <c r="N193" s="223" t="s">
        <v>41</v>
      </c>
      <c r="O193" s="92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6" t="s">
        <v>144</v>
      </c>
      <c r="AT193" s="226" t="s">
        <v>140</v>
      </c>
      <c r="AU193" s="226" t="s">
        <v>85</v>
      </c>
      <c r="AY193" s="18" t="s">
        <v>138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8" t="s">
        <v>81</v>
      </c>
      <c r="BK193" s="227">
        <f>ROUND(I193*H193,2)</f>
        <v>0</v>
      </c>
      <c r="BL193" s="18" t="s">
        <v>144</v>
      </c>
      <c r="BM193" s="226" t="s">
        <v>289</v>
      </c>
    </row>
    <row r="194" s="13" customFormat="1">
      <c r="A194" s="13"/>
      <c r="B194" s="228"/>
      <c r="C194" s="229"/>
      <c r="D194" s="230" t="s">
        <v>146</v>
      </c>
      <c r="E194" s="231" t="s">
        <v>1</v>
      </c>
      <c r="F194" s="232" t="s">
        <v>290</v>
      </c>
      <c r="G194" s="229"/>
      <c r="H194" s="233">
        <v>5.7000000000000002</v>
      </c>
      <c r="I194" s="234"/>
      <c r="J194" s="229"/>
      <c r="K194" s="229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146</v>
      </c>
      <c r="AU194" s="239" t="s">
        <v>85</v>
      </c>
      <c r="AV194" s="13" t="s">
        <v>85</v>
      </c>
      <c r="AW194" s="13" t="s">
        <v>32</v>
      </c>
      <c r="AX194" s="13" t="s">
        <v>81</v>
      </c>
      <c r="AY194" s="239" t="s">
        <v>138</v>
      </c>
    </row>
    <row r="195" s="2" customFormat="1" ht="14.4" customHeight="1">
      <c r="A195" s="39"/>
      <c r="B195" s="40"/>
      <c r="C195" s="214" t="s">
        <v>291</v>
      </c>
      <c r="D195" s="214" t="s">
        <v>140</v>
      </c>
      <c r="E195" s="215" t="s">
        <v>292</v>
      </c>
      <c r="F195" s="216" t="s">
        <v>293</v>
      </c>
      <c r="G195" s="217" t="s">
        <v>249</v>
      </c>
      <c r="H195" s="218">
        <v>8</v>
      </c>
      <c r="I195" s="219"/>
      <c r="J195" s="220">
        <f>ROUND(I195*H195,2)</f>
        <v>0</v>
      </c>
      <c r="K195" s="221"/>
      <c r="L195" s="45"/>
      <c r="M195" s="222" t="s">
        <v>1</v>
      </c>
      <c r="N195" s="223" t="s">
        <v>41</v>
      </c>
      <c r="O195" s="92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6" t="s">
        <v>144</v>
      </c>
      <c r="AT195" s="226" t="s">
        <v>140</v>
      </c>
      <c r="AU195" s="226" t="s">
        <v>85</v>
      </c>
      <c r="AY195" s="18" t="s">
        <v>138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8" t="s">
        <v>81</v>
      </c>
      <c r="BK195" s="227">
        <f>ROUND(I195*H195,2)</f>
        <v>0</v>
      </c>
      <c r="BL195" s="18" t="s">
        <v>144</v>
      </c>
      <c r="BM195" s="226" t="s">
        <v>294</v>
      </c>
    </row>
    <row r="196" s="2" customFormat="1" ht="37.8" customHeight="1">
      <c r="A196" s="39"/>
      <c r="B196" s="40"/>
      <c r="C196" s="214" t="s">
        <v>295</v>
      </c>
      <c r="D196" s="214" t="s">
        <v>140</v>
      </c>
      <c r="E196" s="215" t="s">
        <v>296</v>
      </c>
      <c r="F196" s="216" t="s">
        <v>297</v>
      </c>
      <c r="G196" s="217" t="s">
        <v>272</v>
      </c>
      <c r="H196" s="218">
        <v>1</v>
      </c>
      <c r="I196" s="219"/>
      <c r="J196" s="220">
        <f>ROUND(I196*H196,2)</f>
        <v>0</v>
      </c>
      <c r="K196" s="221"/>
      <c r="L196" s="45"/>
      <c r="M196" s="222" t="s">
        <v>1</v>
      </c>
      <c r="N196" s="223" t="s">
        <v>41</v>
      </c>
      <c r="O196" s="92"/>
      <c r="P196" s="224">
        <f>O196*H196</f>
        <v>0</v>
      </c>
      <c r="Q196" s="224">
        <v>11.97512</v>
      </c>
      <c r="R196" s="224">
        <f>Q196*H196</f>
        <v>11.97512</v>
      </c>
      <c r="S196" s="224">
        <v>0</v>
      </c>
      <c r="T196" s="22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6" t="s">
        <v>144</v>
      </c>
      <c r="AT196" s="226" t="s">
        <v>140</v>
      </c>
      <c r="AU196" s="226" t="s">
        <v>85</v>
      </c>
      <c r="AY196" s="18" t="s">
        <v>138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8" t="s">
        <v>81</v>
      </c>
      <c r="BK196" s="227">
        <f>ROUND(I196*H196,2)</f>
        <v>0</v>
      </c>
      <c r="BL196" s="18" t="s">
        <v>144</v>
      </c>
      <c r="BM196" s="226" t="s">
        <v>298</v>
      </c>
    </row>
    <row r="197" s="2" customFormat="1" ht="14.4" customHeight="1">
      <c r="A197" s="39"/>
      <c r="B197" s="40"/>
      <c r="C197" s="214" t="s">
        <v>299</v>
      </c>
      <c r="D197" s="214" t="s">
        <v>140</v>
      </c>
      <c r="E197" s="215" t="s">
        <v>300</v>
      </c>
      <c r="F197" s="216" t="s">
        <v>301</v>
      </c>
      <c r="G197" s="217" t="s">
        <v>249</v>
      </c>
      <c r="H197" s="218">
        <v>13.699999999999999</v>
      </c>
      <c r="I197" s="219"/>
      <c r="J197" s="220">
        <f>ROUND(I197*H197,2)</f>
        <v>0</v>
      </c>
      <c r="K197" s="221"/>
      <c r="L197" s="45"/>
      <c r="M197" s="222" t="s">
        <v>1</v>
      </c>
      <c r="N197" s="223" t="s">
        <v>41</v>
      </c>
      <c r="O197" s="92"/>
      <c r="P197" s="224">
        <f>O197*H197</f>
        <v>0</v>
      </c>
      <c r="Q197" s="224">
        <v>6.9999999999999994E-05</v>
      </c>
      <c r="R197" s="224">
        <f>Q197*H197</f>
        <v>0.00095899999999999989</v>
      </c>
      <c r="S197" s="224">
        <v>0</v>
      </c>
      <c r="T197" s="22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6" t="s">
        <v>144</v>
      </c>
      <c r="AT197" s="226" t="s">
        <v>140</v>
      </c>
      <c r="AU197" s="226" t="s">
        <v>85</v>
      </c>
      <c r="AY197" s="18" t="s">
        <v>138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8" t="s">
        <v>81</v>
      </c>
      <c r="BK197" s="227">
        <f>ROUND(I197*H197,2)</f>
        <v>0</v>
      </c>
      <c r="BL197" s="18" t="s">
        <v>144</v>
      </c>
      <c r="BM197" s="226" t="s">
        <v>302</v>
      </c>
    </row>
    <row r="198" s="13" customFormat="1">
      <c r="A198" s="13"/>
      <c r="B198" s="228"/>
      <c r="C198" s="229"/>
      <c r="D198" s="230" t="s">
        <v>146</v>
      </c>
      <c r="E198" s="231" t="s">
        <v>1</v>
      </c>
      <c r="F198" s="232" t="s">
        <v>303</v>
      </c>
      <c r="G198" s="229"/>
      <c r="H198" s="233">
        <v>13.699999999999999</v>
      </c>
      <c r="I198" s="234"/>
      <c r="J198" s="229"/>
      <c r="K198" s="229"/>
      <c r="L198" s="235"/>
      <c r="M198" s="236"/>
      <c r="N198" s="237"/>
      <c r="O198" s="237"/>
      <c r="P198" s="237"/>
      <c r="Q198" s="237"/>
      <c r="R198" s="237"/>
      <c r="S198" s="237"/>
      <c r="T198" s="23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9" t="s">
        <v>146</v>
      </c>
      <c r="AU198" s="239" t="s">
        <v>85</v>
      </c>
      <c r="AV198" s="13" t="s">
        <v>85</v>
      </c>
      <c r="AW198" s="13" t="s">
        <v>32</v>
      </c>
      <c r="AX198" s="13" t="s">
        <v>81</v>
      </c>
      <c r="AY198" s="239" t="s">
        <v>138</v>
      </c>
    </row>
    <row r="199" s="12" customFormat="1" ht="22.8" customHeight="1">
      <c r="A199" s="12"/>
      <c r="B199" s="198"/>
      <c r="C199" s="199"/>
      <c r="D199" s="200" t="s">
        <v>75</v>
      </c>
      <c r="E199" s="212" t="s">
        <v>183</v>
      </c>
      <c r="F199" s="212" t="s">
        <v>304</v>
      </c>
      <c r="G199" s="199"/>
      <c r="H199" s="199"/>
      <c r="I199" s="202"/>
      <c r="J199" s="213">
        <f>BK199</f>
        <v>0</v>
      </c>
      <c r="K199" s="199"/>
      <c r="L199" s="204"/>
      <c r="M199" s="205"/>
      <c r="N199" s="206"/>
      <c r="O199" s="206"/>
      <c r="P199" s="207">
        <f>SUM(P200:P204)</f>
        <v>0</v>
      </c>
      <c r="Q199" s="206"/>
      <c r="R199" s="207">
        <f>SUM(R200:R204)</f>
        <v>2.1158650000000003</v>
      </c>
      <c r="S199" s="206"/>
      <c r="T199" s="208">
        <f>SUM(T200:T204)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9" t="s">
        <v>81</v>
      </c>
      <c r="AT199" s="210" t="s">
        <v>75</v>
      </c>
      <c r="AU199" s="210" t="s">
        <v>81</v>
      </c>
      <c r="AY199" s="209" t="s">
        <v>138</v>
      </c>
      <c r="BK199" s="211">
        <f>SUM(BK200:BK204)</f>
        <v>0</v>
      </c>
    </row>
    <row r="200" s="2" customFormat="1" ht="24.15" customHeight="1">
      <c r="A200" s="39"/>
      <c r="B200" s="40"/>
      <c r="C200" s="214" t="s">
        <v>305</v>
      </c>
      <c r="D200" s="214" t="s">
        <v>140</v>
      </c>
      <c r="E200" s="215" t="s">
        <v>306</v>
      </c>
      <c r="F200" s="216" t="s">
        <v>307</v>
      </c>
      <c r="G200" s="217" t="s">
        <v>249</v>
      </c>
      <c r="H200" s="218">
        <v>10</v>
      </c>
      <c r="I200" s="219"/>
      <c r="J200" s="220">
        <f>ROUND(I200*H200,2)</f>
        <v>0</v>
      </c>
      <c r="K200" s="221"/>
      <c r="L200" s="45"/>
      <c r="M200" s="222" t="s">
        <v>1</v>
      </c>
      <c r="N200" s="223" t="s">
        <v>41</v>
      </c>
      <c r="O200" s="92"/>
      <c r="P200" s="224">
        <f>O200*H200</f>
        <v>0</v>
      </c>
      <c r="Q200" s="224">
        <v>0.15540000000000001</v>
      </c>
      <c r="R200" s="224">
        <f>Q200*H200</f>
        <v>1.5540000000000001</v>
      </c>
      <c r="S200" s="224">
        <v>0</v>
      </c>
      <c r="T200" s="22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6" t="s">
        <v>144</v>
      </c>
      <c r="AT200" s="226" t="s">
        <v>140</v>
      </c>
      <c r="AU200" s="226" t="s">
        <v>85</v>
      </c>
      <c r="AY200" s="18" t="s">
        <v>138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8" t="s">
        <v>81</v>
      </c>
      <c r="BK200" s="227">
        <f>ROUND(I200*H200,2)</f>
        <v>0</v>
      </c>
      <c r="BL200" s="18" t="s">
        <v>144</v>
      </c>
      <c r="BM200" s="226" t="s">
        <v>308</v>
      </c>
    </row>
    <row r="201" s="2" customFormat="1" ht="14.4" customHeight="1">
      <c r="A201" s="39"/>
      <c r="B201" s="40"/>
      <c r="C201" s="251" t="s">
        <v>309</v>
      </c>
      <c r="D201" s="251" t="s">
        <v>189</v>
      </c>
      <c r="E201" s="252" t="s">
        <v>310</v>
      </c>
      <c r="F201" s="253" t="s">
        <v>311</v>
      </c>
      <c r="G201" s="254" t="s">
        <v>249</v>
      </c>
      <c r="H201" s="255">
        <v>10</v>
      </c>
      <c r="I201" s="256"/>
      <c r="J201" s="257">
        <f>ROUND(I201*H201,2)</f>
        <v>0</v>
      </c>
      <c r="K201" s="258"/>
      <c r="L201" s="259"/>
      <c r="M201" s="260" t="s">
        <v>1</v>
      </c>
      <c r="N201" s="261" t="s">
        <v>41</v>
      </c>
      <c r="O201" s="92"/>
      <c r="P201" s="224">
        <f>O201*H201</f>
        <v>0</v>
      </c>
      <c r="Q201" s="224">
        <v>0.056120000000000003</v>
      </c>
      <c r="R201" s="224">
        <f>Q201*H201</f>
        <v>0.56120000000000003</v>
      </c>
      <c r="S201" s="224">
        <v>0</v>
      </c>
      <c r="T201" s="22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6" t="s">
        <v>84</v>
      </c>
      <c r="AT201" s="226" t="s">
        <v>189</v>
      </c>
      <c r="AU201" s="226" t="s">
        <v>85</v>
      </c>
      <c r="AY201" s="18" t="s">
        <v>138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8" t="s">
        <v>81</v>
      </c>
      <c r="BK201" s="227">
        <f>ROUND(I201*H201,2)</f>
        <v>0</v>
      </c>
      <c r="BL201" s="18" t="s">
        <v>144</v>
      </c>
      <c r="BM201" s="226" t="s">
        <v>312</v>
      </c>
    </row>
    <row r="202" s="2" customFormat="1" ht="14.4" customHeight="1">
      <c r="A202" s="39"/>
      <c r="B202" s="40"/>
      <c r="C202" s="214" t="s">
        <v>313</v>
      </c>
      <c r="D202" s="214" t="s">
        <v>140</v>
      </c>
      <c r="E202" s="215" t="s">
        <v>314</v>
      </c>
      <c r="F202" s="216" t="s">
        <v>315</v>
      </c>
      <c r="G202" s="217" t="s">
        <v>249</v>
      </c>
      <c r="H202" s="218">
        <v>0.5</v>
      </c>
      <c r="I202" s="219"/>
      <c r="J202" s="220">
        <f>ROUND(I202*H202,2)</f>
        <v>0</v>
      </c>
      <c r="K202" s="221"/>
      <c r="L202" s="45"/>
      <c r="M202" s="222" t="s">
        <v>1</v>
      </c>
      <c r="N202" s="223" t="s">
        <v>41</v>
      </c>
      <c r="O202" s="92"/>
      <c r="P202" s="224">
        <f>O202*H202</f>
        <v>0</v>
      </c>
      <c r="Q202" s="224">
        <v>0.00133</v>
      </c>
      <c r="R202" s="224">
        <f>Q202*H202</f>
        <v>0.00066500000000000001</v>
      </c>
      <c r="S202" s="224">
        <v>0</v>
      </c>
      <c r="T202" s="22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6" t="s">
        <v>144</v>
      </c>
      <c r="AT202" s="226" t="s">
        <v>140</v>
      </c>
      <c r="AU202" s="226" t="s">
        <v>85</v>
      </c>
      <c r="AY202" s="18" t="s">
        <v>138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8" t="s">
        <v>81</v>
      </c>
      <c r="BK202" s="227">
        <f>ROUND(I202*H202,2)</f>
        <v>0</v>
      </c>
      <c r="BL202" s="18" t="s">
        <v>144</v>
      </c>
      <c r="BM202" s="226" t="s">
        <v>316</v>
      </c>
    </row>
    <row r="203" s="2" customFormat="1" ht="24.15" customHeight="1">
      <c r="A203" s="39"/>
      <c r="B203" s="40"/>
      <c r="C203" s="214" t="s">
        <v>317</v>
      </c>
      <c r="D203" s="214" t="s">
        <v>140</v>
      </c>
      <c r="E203" s="215" t="s">
        <v>318</v>
      </c>
      <c r="F203" s="216" t="s">
        <v>319</v>
      </c>
      <c r="G203" s="217" t="s">
        <v>272</v>
      </c>
      <c r="H203" s="218">
        <v>1</v>
      </c>
      <c r="I203" s="219"/>
      <c r="J203" s="220">
        <f>ROUND(I203*H203,2)</f>
        <v>0</v>
      </c>
      <c r="K203" s="221"/>
      <c r="L203" s="45"/>
      <c r="M203" s="222" t="s">
        <v>1</v>
      </c>
      <c r="N203" s="223" t="s">
        <v>41</v>
      </c>
      <c r="O203" s="92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6" t="s">
        <v>144</v>
      </c>
      <c r="AT203" s="226" t="s">
        <v>140</v>
      </c>
      <c r="AU203" s="226" t="s">
        <v>85</v>
      </c>
      <c r="AY203" s="18" t="s">
        <v>138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8" t="s">
        <v>81</v>
      </c>
      <c r="BK203" s="227">
        <f>ROUND(I203*H203,2)</f>
        <v>0</v>
      </c>
      <c r="BL203" s="18" t="s">
        <v>144</v>
      </c>
      <c r="BM203" s="226" t="s">
        <v>320</v>
      </c>
    </row>
    <row r="204" s="2" customFormat="1" ht="37.8" customHeight="1">
      <c r="A204" s="39"/>
      <c r="B204" s="40"/>
      <c r="C204" s="214" t="s">
        <v>321</v>
      </c>
      <c r="D204" s="214" t="s">
        <v>140</v>
      </c>
      <c r="E204" s="215" t="s">
        <v>322</v>
      </c>
      <c r="F204" s="216" t="s">
        <v>323</v>
      </c>
      <c r="G204" s="217" t="s">
        <v>272</v>
      </c>
      <c r="H204" s="218">
        <v>1</v>
      </c>
      <c r="I204" s="219"/>
      <c r="J204" s="220">
        <f>ROUND(I204*H204,2)</f>
        <v>0</v>
      </c>
      <c r="K204" s="221"/>
      <c r="L204" s="45"/>
      <c r="M204" s="222" t="s">
        <v>1</v>
      </c>
      <c r="N204" s="223" t="s">
        <v>41</v>
      </c>
      <c r="O204" s="92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6" t="s">
        <v>144</v>
      </c>
      <c r="AT204" s="226" t="s">
        <v>140</v>
      </c>
      <c r="AU204" s="226" t="s">
        <v>85</v>
      </c>
      <c r="AY204" s="18" t="s">
        <v>138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8" t="s">
        <v>81</v>
      </c>
      <c r="BK204" s="227">
        <f>ROUND(I204*H204,2)</f>
        <v>0</v>
      </c>
      <c r="BL204" s="18" t="s">
        <v>144</v>
      </c>
      <c r="BM204" s="226" t="s">
        <v>324</v>
      </c>
    </row>
    <row r="205" s="12" customFormat="1" ht="22.8" customHeight="1">
      <c r="A205" s="12"/>
      <c r="B205" s="198"/>
      <c r="C205" s="199"/>
      <c r="D205" s="200" t="s">
        <v>75</v>
      </c>
      <c r="E205" s="212" t="s">
        <v>325</v>
      </c>
      <c r="F205" s="212" t="s">
        <v>326</v>
      </c>
      <c r="G205" s="199"/>
      <c r="H205" s="199"/>
      <c r="I205" s="202"/>
      <c r="J205" s="213">
        <f>BK205</f>
        <v>0</v>
      </c>
      <c r="K205" s="199"/>
      <c r="L205" s="204"/>
      <c r="M205" s="205"/>
      <c r="N205" s="206"/>
      <c r="O205" s="206"/>
      <c r="P205" s="207">
        <f>SUM(P206:P213)</f>
        <v>0</v>
      </c>
      <c r="Q205" s="206"/>
      <c r="R205" s="207">
        <f>SUM(R206:R213)</f>
        <v>0</v>
      </c>
      <c r="S205" s="206"/>
      <c r="T205" s="208">
        <f>SUM(T206:T213)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9" t="s">
        <v>81</v>
      </c>
      <c r="AT205" s="210" t="s">
        <v>75</v>
      </c>
      <c r="AU205" s="210" t="s">
        <v>81</v>
      </c>
      <c r="AY205" s="209" t="s">
        <v>138</v>
      </c>
      <c r="BK205" s="211">
        <f>SUM(BK206:BK213)</f>
        <v>0</v>
      </c>
    </row>
    <row r="206" s="2" customFormat="1" ht="24.15" customHeight="1">
      <c r="A206" s="39"/>
      <c r="B206" s="40"/>
      <c r="C206" s="214" t="s">
        <v>327</v>
      </c>
      <c r="D206" s="214" t="s">
        <v>140</v>
      </c>
      <c r="E206" s="215" t="s">
        <v>328</v>
      </c>
      <c r="F206" s="216" t="s">
        <v>329</v>
      </c>
      <c r="G206" s="217" t="s">
        <v>177</v>
      </c>
      <c r="H206" s="218">
        <v>4.6399999999999997</v>
      </c>
      <c r="I206" s="219"/>
      <c r="J206" s="220">
        <f>ROUND(I206*H206,2)</f>
        <v>0</v>
      </c>
      <c r="K206" s="221"/>
      <c r="L206" s="45"/>
      <c r="M206" s="222" t="s">
        <v>1</v>
      </c>
      <c r="N206" s="223" t="s">
        <v>41</v>
      </c>
      <c r="O206" s="92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6" t="s">
        <v>144</v>
      </c>
      <c r="AT206" s="226" t="s">
        <v>140</v>
      </c>
      <c r="AU206" s="226" t="s">
        <v>85</v>
      </c>
      <c r="AY206" s="18" t="s">
        <v>138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8" t="s">
        <v>81</v>
      </c>
      <c r="BK206" s="227">
        <f>ROUND(I206*H206,2)</f>
        <v>0</v>
      </c>
      <c r="BL206" s="18" t="s">
        <v>144</v>
      </c>
      <c r="BM206" s="226" t="s">
        <v>330</v>
      </c>
    </row>
    <row r="207" s="13" customFormat="1">
      <c r="A207" s="13"/>
      <c r="B207" s="228"/>
      <c r="C207" s="229"/>
      <c r="D207" s="230" t="s">
        <v>146</v>
      </c>
      <c r="E207" s="231" t="s">
        <v>1</v>
      </c>
      <c r="F207" s="232" t="s">
        <v>331</v>
      </c>
      <c r="G207" s="229"/>
      <c r="H207" s="233">
        <v>4.6399999999999997</v>
      </c>
      <c r="I207" s="234"/>
      <c r="J207" s="229"/>
      <c r="K207" s="229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146</v>
      </c>
      <c r="AU207" s="239" t="s">
        <v>85</v>
      </c>
      <c r="AV207" s="13" t="s">
        <v>85</v>
      </c>
      <c r="AW207" s="13" t="s">
        <v>32</v>
      </c>
      <c r="AX207" s="13" t="s">
        <v>81</v>
      </c>
      <c r="AY207" s="239" t="s">
        <v>138</v>
      </c>
    </row>
    <row r="208" s="2" customFormat="1" ht="14.4" customHeight="1">
      <c r="A208" s="39"/>
      <c r="B208" s="40"/>
      <c r="C208" s="214" t="s">
        <v>332</v>
      </c>
      <c r="D208" s="214" t="s">
        <v>140</v>
      </c>
      <c r="E208" s="215" t="s">
        <v>333</v>
      </c>
      <c r="F208" s="216" t="s">
        <v>334</v>
      </c>
      <c r="G208" s="217" t="s">
        <v>177</v>
      </c>
      <c r="H208" s="218">
        <v>2.4199999999999999</v>
      </c>
      <c r="I208" s="219"/>
      <c r="J208" s="220">
        <f>ROUND(I208*H208,2)</f>
        <v>0</v>
      </c>
      <c r="K208" s="221"/>
      <c r="L208" s="45"/>
      <c r="M208" s="222" t="s">
        <v>1</v>
      </c>
      <c r="N208" s="223" t="s">
        <v>41</v>
      </c>
      <c r="O208" s="92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6" t="s">
        <v>144</v>
      </c>
      <c r="AT208" s="226" t="s">
        <v>140</v>
      </c>
      <c r="AU208" s="226" t="s">
        <v>85</v>
      </c>
      <c r="AY208" s="18" t="s">
        <v>138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8" t="s">
        <v>81</v>
      </c>
      <c r="BK208" s="227">
        <f>ROUND(I208*H208,2)</f>
        <v>0</v>
      </c>
      <c r="BL208" s="18" t="s">
        <v>144</v>
      </c>
      <c r="BM208" s="226" t="s">
        <v>335</v>
      </c>
    </row>
    <row r="209" s="13" customFormat="1">
      <c r="A209" s="13"/>
      <c r="B209" s="228"/>
      <c r="C209" s="229"/>
      <c r="D209" s="230" t="s">
        <v>146</v>
      </c>
      <c r="E209" s="231" t="s">
        <v>1</v>
      </c>
      <c r="F209" s="232" t="s">
        <v>89</v>
      </c>
      <c r="G209" s="229"/>
      <c r="H209" s="233">
        <v>2.4199999999999999</v>
      </c>
      <c r="I209" s="234"/>
      <c r="J209" s="229"/>
      <c r="K209" s="229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146</v>
      </c>
      <c r="AU209" s="239" t="s">
        <v>85</v>
      </c>
      <c r="AV209" s="13" t="s">
        <v>85</v>
      </c>
      <c r="AW209" s="13" t="s">
        <v>32</v>
      </c>
      <c r="AX209" s="13" t="s">
        <v>81</v>
      </c>
      <c r="AY209" s="239" t="s">
        <v>138</v>
      </c>
    </row>
    <row r="210" s="2" customFormat="1" ht="24.15" customHeight="1">
      <c r="A210" s="39"/>
      <c r="B210" s="40"/>
      <c r="C210" s="214" t="s">
        <v>336</v>
      </c>
      <c r="D210" s="214" t="s">
        <v>140</v>
      </c>
      <c r="E210" s="215" t="s">
        <v>337</v>
      </c>
      <c r="F210" s="216" t="s">
        <v>338</v>
      </c>
      <c r="G210" s="217" t="s">
        <v>177</v>
      </c>
      <c r="H210" s="218">
        <v>21.780000000000001</v>
      </c>
      <c r="I210" s="219"/>
      <c r="J210" s="220">
        <f>ROUND(I210*H210,2)</f>
        <v>0</v>
      </c>
      <c r="K210" s="221"/>
      <c r="L210" s="45"/>
      <c r="M210" s="222" t="s">
        <v>1</v>
      </c>
      <c r="N210" s="223" t="s">
        <v>41</v>
      </c>
      <c r="O210" s="92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6" t="s">
        <v>144</v>
      </c>
      <c r="AT210" s="226" t="s">
        <v>140</v>
      </c>
      <c r="AU210" s="226" t="s">
        <v>85</v>
      </c>
      <c r="AY210" s="18" t="s">
        <v>138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8" t="s">
        <v>81</v>
      </c>
      <c r="BK210" s="227">
        <f>ROUND(I210*H210,2)</f>
        <v>0</v>
      </c>
      <c r="BL210" s="18" t="s">
        <v>144</v>
      </c>
      <c r="BM210" s="226" t="s">
        <v>339</v>
      </c>
    </row>
    <row r="211" s="13" customFormat="1">
      <c r="A211" s="13"/>
      <c r="B211" s="228"/>
      <c r="C211" s="229"/>
      <c r="D211" s="230" t="s">
        <v>146</v>
      </c>
      <c r="E211" s="231" t="s">
        <v>1</v>
      </c>
      <c r="F211" s="232" t="s">
        <v>340</v>
      </c>
      <c r="G211" s="229"/>
      <c r="H211" s="233">
        <v>21.780000000000001</v>
      </c>
      <c r="I211" s="234"/>
      <c r="J211" s="229"/>
      <c r="K211" s="229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146</v>
      </c>
      <c r="AU211" s="239" t="s">
        <v>85</v>
      </c>
      <c r="AV211" s="13" t="s">
        <v>85</v>
      </c>
      <c r="AW211" s="13" t="s">
        <v>32</v>
      </c>
      <c r="AX211" s="13" t="s">
        <v>81</v>
      </c>
      <c r="AY211" s="239" t="s">
        <v>138</v>
      </c>
    </row>
    <row r="212" s="2" customFormat="1" ht="24.15" customHeight="1">
      <c r="A212" s="39"/>
      <c r="B212" s="40"/>
      <c r="C212" s="214" t="s">
        <v>341</v>
      </c>
      <c r="D212" s="214" t="s">
        <v>140</v>
      </c>
      <c r="E212" s="215" t="s">
        <v>342</v>
      </c>
      <c r="F212" s="216" t="s">
        <v>176</v>
      </c>
      <c r="G212" s="217" t="s">
        <v>177</v>
      </c>
      <c r="H212" s="218">
        <v>2.4199999999999999</v>
      </c>
      <c r="I212" s="219"/>
      <c r="J212" s="220">
        <f>ROUND(I212*H212,2)</f>
        <v>0</v>
      </c>
      <c r="K212" s="221"/>
      <c r="L212" s="45"/>
      <c r="M212" s="222" t="s">
        <v>1</v>
      </c>
      <c r="N212" s="223" t="s">
        <v>41</v>
      </c>
      <c r="O212" s="92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6" t="s">
        <v>144</v>
      </c>
      <c r="AT212" s="226" t="s">
        <v>140</v>
      </c>
      <c r="AU212" s="226" t="s">
        <v>85</v>
      </c>
      <c r="AY212" s="18" t="s">
        <v>138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8" t="s">
        <v>81</v>
      </c>
      <c r="BK212" s="227">
        <f>ROUND(I212*H212,2)</f>
        <v>0</v>
      </c>
      <c r="BL212" s="18" t="s">
        <v>144</v>
      </c>
      <c r="BM212" s="226" t="s">
        <v>343</v>
      </c>
    </row>
    <row r="213" s="13" customFormat="1">
      <c r="A213" s="13"/>
      <c r="B213" s="228"/>
      <c r="C213" s="229"/>
      <c r="D213" s="230" t="s">
        <v>146</v>
      </c>
      <c r="E213" s="231" t="s">
        <v>89</v>
      </c>
      <c r="F213" s="232" t="s">
        <v>344</v>
      </c>
      <c r="G213" s="229"/>
      <c r="H213" s="233">
        <v>2.4199999999999999</v>
      </c>
      <c r="I213" s="234"/>
      <c r="J213" s="229"/>
      <c r="K213" s="229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146</v>
      </c>
      <c r="AU213" s="239" t="s">
        <v>85</v>
      </c>
      <c r="AV213" s="13" t="s">
        <v>85</v>
      </c>
      <c r="AW213" s="13" t="s">
        <v>32</v>
      </c>
      <c r="AX213" s="13" t="s">
        <v>81</v>
      </c>
      <c r="AY213" s="239" t="s">
        <v>138</v>
      </c>
    </row>
    <row r="214" s="12" customFormat="1" ht="25.92" customHeight="1">
      <c r="A214" s="12"/>
      <c r="B214" s="198"/>
      <c r="C214" s="199"/>
      <c r="D214" s="200" t="s">
        <v>75</v>
      </c>
      <c r="E214" s="201" t="s">
        <v>345</v>
      </c>
      <c r="F214" s="201" t="s">
        <v>346</v>
      </c>
      <c r="G214" s="199"/>
      <c r="H214" s="199"/>
      <c r="I214" s="202"/>
      <c r="J214" s="203">
        <f>BK214</f>
        <v>0</v>
      </c>
      <c r="K214" s="199"/>
      <c r="L214" s="204"/>
      <c r="M214" s="205"/>
      <c r="N214" s="206"/>
      <c r="O214" s="206"/>
      <c r="P214" s="207">
        <f>P215+P217</f>
        <v>0</v>
      </c>
      <c r="Q214" s="206"/>
      <c r="R214" s="207">
        <f>R215+R217</f>
        <v>0.013955</v>
      </c>
      <c r="S214" s="206"/>
      <c r="T214" s="208">
        <f>T215+T217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9" t="s">
        <v>85</v>
      </c>
      <c r="AT214" s="210" t="s">
        <v>75</v>
      </c>
      <c r="AU214" s="210" t="s">
        <v>76</v>
      </c>
      <c r="AY214" s="209" t="s">
        <v>138</v>
      </c>
      <c r="BK214" s="211">
        <f>BK215+BK217</f>
        <v>0</v>
      </c>
    </row>
    <row r="215" s="12" customFormat="1" ht="22.8" customHeight="1">
      <c r="A215" s="12"/>
      <c r="B215" s="198"/>
      <c r="C215" s="199"/>
      <c r="D215" s="200" t="s">
        <v>75</v>
      </c>
      <c r="E215" s="212" t="s">
        <v>347</v>
      </c>
      <c r="F215" s="212" t="s">
        <v>348</v>
      </c>
      <c r="G215" s="199"/>
      <c r="H215" s="199"/>
      <c r="I215" s="202"/>
      <c r="J215" s="213">
        <f>BK215</f>
        <v>0</v>
      </c>
      <c r="K215" s="199"/>
      <c r="L215" s="204"/>
      <c r="M215" s="205"/>
      <c r="N215" s="206"/>
      <c r="O215" s="206"/>
      <c r="P215" s="207">
        <f>P216</f>
        <v>0</v>
      </c>
      <c r="Q215" s="206"/>
      <c r="R215" s="207">
        <f>R216</f>
        <v>0.000205</v>
      </c>
      <c r="S215" s="206"/>
      <c r="T215" s="208">
        <f>T216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9" t="s">
        <v>85</v>
      </c>
      <c r="AT215" s="210" t="s">
        <v>75</v>
      </c>
      <c r="AU215" s="210" t="s">
        <v>81</v>
      </c>
      <c r="AY215" s="209" t="s">
        <v>138</v>
      </c>
      <c r="BK215" s="211">
        <f>BK216</f>
        <v>0</v>
      </c>
    </row>
    <row r="216" s="2" customFormat="1" ht="14.4" customHeight="1">
      <c r="A216" s="39"/>
      <c r="B216" s="40"/>
      <c r="C216" s="214" t="s">
        <v>349</v>
      </c>
      <c r="D216" s="214" t="s">
        <v>140</v>
      </c>
      <c r="E216" s="215" t="s">
        <v>350</v>
      </c>
      <c r="F216" s="216" t="s">
        <v>351</v>
      </c>
      <c r="G216" s="217" t="s">
        <v>249</v>
      </c>
      <c r="H216" s="218">
        <v>0.5</v>
      </c>
      <c r="I216" s="219"/>
      <c r="J216" s="220">
        <f>ROUND(I216*H216,2)</f>
        <v>0</v>
      </c>
      <c r="K216" s="221"/>
      <c r="L216" s="45"/>
      <c r="M216" s="222" t="s">
        <v>1</v>
      </c>
      <c r="N216" s="223" t="s">
        <v>41</v>
      </c>
      <c r="O216" s="92"/>
      <c r="P216" s="224">
        <f>O216*H216</f>
        <v>0</v>
      </c>
      <c r="Q216" s="224">
        <v>0.00040999999999999999</v>
      </c>
      <c r="R216" s="224">
        <f>Q216*H216</f>
        <v>0.000205</v>
      </c>
      <c r="S216" s="224">
        <v>0</v>
      </c>
      <c r="T216" s="22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6" t="s">
        <v>223</v>
      </c>
      <c r="AT216" s="226" t="s">
        <v>140</v>
      </c>
      <c r="AU216" s="226" t="s">
        <v>85</v>
      </c>
      <c r="AY216" s="18" t="s">
        <v>138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8" t="s">
        <v>81</v>
      </c>
      <c r="BK216" s="227">
        <f>ROUND(I216*H216,2)</f>
        <v>0</v>
      </c>
      <c r="BL216" s="18" t="s">
        <v>223</v>
      </c>
      <c r="BM216" s="226" t="s">
        <v>352</v>
      </c>
    </row>
    <row r="217" s="12" customFormat="1" ht="22.8" customHeight="1">
      <c r="A217" s="12"/>
      <c r="B217" s="198"/>
      <c r="C217" s="199"/>
      <c r="D217" s="200" t="s">
        <v>75</v>
      </c>
      <c r="E217" s="212" t="s">
        <v>353</v>
      </c>
      <c r="F217" s="212" t="s">
        <v>354</v>
      </c>
      <c r="G217" s="199"/>
      <c r="H217" s="199"/>
      <c r="I217" s="202"/>
      <c r="J217" s="213">
        <f>BK217</f>
        <v>0</v>
      </c>
      <c r="K217" s="199"/>
      <c r="L217" s="204"/>
      <c r="M217" s="205"/>
      <c r="N217" s="206"/>
      <c r="O217" s="206"/>
      <c r="P217" s="207">
        <f>SUM(P218:P221)</f>
        <v>0</v>
      </c>
      <c r="Q217" s="206"/>
      <c r="R217" s="207">
        <f>SUM(R218:R221)</f>
        <v>0.01375</v>
      </c>
      <c r="S217" s="206"/>
      <c r="T217" s="208">
        <f>SUM(T218:T221)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9" t="s">
        <v>85</v>
      </c>
      <c r="AT217" s="210" t="s">
        <v>75</v>
      </c>
      <c r="AU217" s="210" t="s">
        <v>81</v>
      </c>
      <c r="AY217" s="209" t="s">
        <v>138</v>
      </c>
      <c r="BK217" s="211">
        <f>SUM(BK218:BK221)</f>
        <v>0</v>
      </c>
    </row>
    <row r="218" s="2" customFormat="1" ht="24.15" customHeight="1">
      <c r="A218" s="39"/>
      <c r="B218" s="40"/>
      <c r="C218" s="214" t="s">
        <v>355</v>
      </c>
      <c r="D218" s="214" t="s">
        <v>140</v>
      </c>
      <c r="E218" s="215" t="s">
        <v>356</v>
      </c>
      <c r="F218" s="216" t="s">
        <v>357</v>
      </c>
      <c r="G218" s="217" t="s">
        <v>249</v>
      </c>
      <c r="H218" s="218">
        <v>2.5</v>
      </c>
      <c r="I218" s="219"/>
      <c r="J218" s="220">
        <f>ROUND(I218*H218,2)</f>
        <v>0</v>
      </c>
      <c r="K218" s="221"/>
      <c r="L218" s="45"/>
      <c r="M218" s="222" t="s">
        <v>1</v>
      </c>
      <c r="N218" s="223" t="s">
        <v>41</v>
      </c>
      <c r="O218" s="92"/>
      <c r="P218" s="224">
        <f>O218*H218</f>
        <v>0</v>
      </c>
      <c r="Q218" s="224">
        <v>0.00042999999999999999</v>
      </c>
      <c r="R218" s="224">
        <f>Q218*H218</f>
        <v>0.001075</v>
      </c>
      <c r="S218" s="224">
        <v>0</v>
      </c>
      <c r="T218" s="22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6" t="s">
        <v>223</v>
      </c>
      <c r="AT218" s="226" t="s">
        <v>140</v>
      </c>
      <c r="AU218" s="226" t="s">
        <v>85</v>
      </c>
      <c r="AY218" s="18" t="s">
        <v>138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8" t="s">
        <v>81</v>
      </c>
      <c r="BK218" s="227">
        <f>ROUND(I218*H218,2)</f>
        <v>0</v>
      </c>
      <c r="BL218" s="18" t="s">
        <v>223</v>
      </c>
      <c r="BM218" s="226" t="s">
        <v>358</v>
      </c>
    </row>
    <row r="219" s="2" customFormat="1" ht="24.15" customHeight="1">
      <c r="A219" s="39"/>
      <c r="B219" s="40"/>
      <c r="C219" s="251" t="s">
        <v>359</v>
      </c>
      <c r="D219" s="251" t="s">
        <v>189</v>
      </c>
      <c r="E219" s="252" t="s">
        <v>360</v>
      </c>
      <c r="F219" s="253" t="s">
        <v>361</v>
      </c>
      <c r="G219" s="254" t="s">
        <v>249</v>
      </c>
      <c r="H219" s="255">
        <v>2.5</v>
      </c>
      <c r="I219" s="256"/>
      <c r="J219" s="257">
        <f>ROUND(I219*H219,2)</f>
        <v>0</v>
      </c>
      <c r="K219" s="258"/>
      <c r="L219" s="259"/>
      <c r="M219" s="260" t="s">
        <v>1</v>
      </c>
      <c r="N219" s="261" t="s">
        <v>41</v>
      </c>
      <c r="O219" s="92"/>
      <c r="P219" s="224">
        <f>O219*H219</f>
        <v>0</v>
      </c>
      <c r="Q219" s="224">
        <v>0.00017000000000000001</v>
      </c>
      <c r="R219" s="224">
        <f>Q219*H219</f>
        <v>0.00042500000000000003</v>
      </c>
      <c r="S219" s="224">
        <v>0</v>
      </c>
      <c r="T219" s="22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6" t="s">
        <v>295</v>
      </c>
      <c r="AT219" s="226" t="s">
        <v>189</v>
      </c>
      <c r="AU219" s="226" t="s">
        <v>85</v>
      </c>
      <c r="AY219" s="18" t="s">
        <v>138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8" t="s">
        <v>81</v>
      </c>
      <c r="BK219" s="227">
        <f>ROUND(I219*H219,2)</f>
        <v>0</v>
      </c>
      <c r="BL219" s="18" t="s">
        <v>223</v>
      </c>
      <c r="BM219" s="226" t="s">
        <v>362</v>
      </c>
    </row>
    <row r="220" s="2" customFormat="1" ht="14.4" customHeight="1">
      <c r="A220" s="39"/>
      <c r="B220" s="40"/>
      <c r="C220" s="214" t="s">
        <v>363</v>
      </c>
      <c r="D220" s="214" t="s">
        <v>140</v>
      </c>
      <c r="E220" s="215" t="s">
        <v>364</v>
      </c>
      <c r="F220" s="216" t="s">
        <v>365</v>
      </c>
      <c r="G220" s="217" t="s">
        <v>263</v>
      </c>
      <c r="H220" s="218">
        <v>1</v>
      </c>
      <c r="I220" s="219"/>
      <c r="J220" s="220">
        <f>ROUND(I220*H220,2)</f>
        <v>0</v>
      </c>
      <c r="K220" s="221"/>
      <c r="L220" s="45"/>
      <c r="M220" s="222" t="s">
        <v>1</v>
      </c>
      <c r="N220" s="223" t="s">
        <v>41</v>
      </c>
      <c r="O220" s="92"/>
      <c r="P220" s="224">
        <f>O220*H220</f>
        <v>0</v>
      </c>
      <c r="Q220" s="224">
        <v>0.01025</v>
      </c>
      <c r="R220" s="224">
        <f>Q220*H220</f>
        <v>0.01025</v>
      </c>
      <c r="S220" s="224">
        <v>0</v>
      </c>
      <c r="T220" s="22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6" t="s">
        <v>223</v>
      </c>
      <c r="AT220" s="226" t="s">
        <v>140</v>
      </c>
      <c r="AU220" s="226" t="s">
        <v>85</v>
      </c>
      <c r="AY220" s="18" t="s">
        <v>138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8" t="s">
        <v>81</v>
      </c>
      <c r="BK220" s="227">
        <f>ROUND(I220*H220,2)</f>
        <v>0</v>
      </c>
      <c r="BL220" s="18" t="s">
        <v>223</v>
      </c>
      <c r="BM220" s="226" t="s">
        <v>366</v>
      </c>
    </row>
    <row r="221" s="2" customFormat="1" ht="14.4" customHeight="1">
      <c r="A221" s="39"/>
      <c r="B221" s="40"/>
      <c r="C221" s="214" t="s">
        <v>367</v>
      </c>
      <c r="D221" s="214" t="s">
        <v>140</v>
      </c>
      <c r="E221" s="215" t="s">
        <v>368</v>
      </c>
      <c r="F221" s="216" t="s">
        <v>369</v>
      </c>
      <c r="G221" s="217" t="s">
        <v>272</v>
      </c>
      <c r="H221" s="218">
        <v>1</v>
      </c>
      <c r="I221" s="219"/>
      <c r="J221" s="220">
        <f>ROUND(I221*H221,2)</f>
        <v>0</v>
      </c>
      <c r="K221" s="221"/>
      <c r="L221" s="45"/>
      <c r="M221" s="222" t="s">
        <v>1</v>
      </c>
      <c r="N221" s="223" t="s">
        <v>41</v>
      </c>
      <c r="O221" s="92"/>
      <c r="P221" s="224">
        <f>O221*H221</f>
        <v>0</v>
      </c>
      <c r="Q221" s="224">
        <v>0.002</v>
      </c>
      <c r="R221" s="224">
        <f>Q221*H221</f>
        <v>0.002</v>
      </c>
      <c r="S221" s="224">
        <v>0</v>
      </c>
      <c r="T221" s="22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6" t="s">
        <v>223</v>
      </c>
      <c r="AT221" s="226" t="s">
        <v>140</v>
      </c>
      <c r="AU221" s="226" t="s">
        <v>85</v>
      </c>
      <c r="AY221" s="18" t="s">
        <v>138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8" t="s">
        <v>81</v>
      </c>
      <c r="BK221" s="227">
        <f>ROUND(I221*H221,2)</f>
        <v>0</v>
      </c>
      <c r="BL221" s="18" t="s">
        <v>223</v>
      </c>
      <c r="BM221" s="226" t="s">
        <v>370</v>
      </c>
    </row>
    <row r="222" s="12" customFormat="1" ht="25.92" customHeight="1">
      <c r="A222" s="12"/>
      <c r="B222" s="198"/>
      <c r="C222" s="199"/>
      <c r="D222" s="200" t="s">
        <v>75</v>
      </c>
      <c r="E222" s="201" t="s">
        <v>371</v>
      </c>
      <c r="F222" s="201" t="s">
        <v>372</v>
      </c>
      <c r="G222" s="199"/>
      <c r="H222" s="199"/>
      <c r="I222" s="202"/>
      <c r="J222" s="203">
        <f>BK222</f>
        <v>0</v>
      </c>
      <c r="K222" s="199"/>
      <c r="L222" s="204"/>
      <c r="M222" s="205"/>
      <c r="N222" s="206"/>
      <c r="O222" s="206"/>
      <c r="P222" s="207">
        <f>P223+P232+P237+P242</f>
        <v>0</v>
      </c>
      <c r="Q222" s="206"/>
      <c r="R222" s="207">
        <f>R223+R232+R237+R242</f>
        <v>0</v>
      </c>
      <c r="S222" s="206"/>
      <c r="T222" s="208">
        <f>T223+T232+T237+T242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9" t="s">
        <v>166</v>
      </c>
      <c r="AT222" s="210" t="s">
        <v>75</v>
      </c>
      <c r="AU222" s="210" t="s">
        <v>76</v>
      </c>
      <c r="AY222" s="209" t="s">
        <v>138</v>
      </c>
      <c r="BK222" s="211">
        <f>BK223+BK232+BK237+BK242</f>
        <v>0</v>
      </c>
    </row>
    <row r="223" s="12" customFormat="1" ht="22.8" customHeight="1">
      <c r="A223" s="12"/>
      <c r="B223" s="198"/>
      <c r="C223" s="199"/>
      <c r="D223" s="200" t="s">
        <v>75</v>
      </c>
      <c r="E223" s="212" t="s">
        <v>373</v>
      </c>
      <c r="F223" s="212" t="s">
        <v>374</v>
      </c>
      <c r="G223" s="199"/>
      <c r="H223" s="199"/>
      <c r="I223" s="202"/>
      <c r="J223" s="213">
        <f>BK223</f>
        <v>0</v>
      </c>
      <c r="K223" s="199"/>
      <c r="L223" s="204"/>
      <c r="M223" s="205"/>
      <c r="N223" s="206"/>
      <c r="O223" s="206"/>
      <c r="P223" s="207">
        <f>SUM(P224:P231)</f>
        <v>0</v>
      </c>
      <c r="Q223" s="206"/>
      <c r="R223" s="207">
        <f>SUM(R224:R231)</f>
        <v>0</v>
      </c>
      <c r="S223" s="206"/>
      <c r="T223" s="208">
        <f>SUM(T224:T231)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9" t="s">
        <v>166</v>
      </c>
      <c r="AT223" s="210" t="s">
        <v>75</v>
      </c>
      <c r="AU223" s="210" t="s">
        <v>81</v>
      </c>
      <c r="AY223" s="209" t="s">
        <v>138</v>
      </c>
      <c r="BK223" s="211">
        <f>SUM(BK224:BK231)</f>
        <v>0</v>
      </c>
    </row>
    <row r="224" s="2" customFormat="1" ht="14.4" customHeight="1">
      <c r="A224" s="39"/>
      <c r="B224" s="40"/>
      <c r="C224" s="214" t="s">
        <v>375</v>
      </c>
      <c r="D224" s="214" t="s">
        <v>140</v>
      </c>
      <c r="E224" s="215" t="s">
        <v>376</v>
      </c>
      <c r="F224" s="216" t="s">
        <v>377</v>
      </c>
      <c r="G224" s="217" t="s">
        <v>378</v>
      </c>
      <c r="H224" s="218">
        <v>1</v>
      </c>
      <c r="I224" s="219"/>
      <c r="J224" s="220">
        <f>ROUND(I224*H224,2)</f>
        <v>0</v>
      </c>
      <c r="K224" s="221"/>
      <c r="L224" s="45"/>
      <c r="M224" s="222" t="s">
        <v>1</v>
      </c>
      <c r="N224" s="223" t="s">
        <v>41</v>
      </c>
      <c r="O224" s="92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6" t="s">
        <v>379</v>
      </c>
      <c r="AT224" s="226" t="s">
        <v>140</v>
      </c>
      <c r="AU224" s="226" t="s">
        <v>85</v>
      </c>
      <c r="AY224" s="18" t="s">
        <v>138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8" t="s">
        <v>81</v>
      </c>
      <c r="BK224" s="227">
        <f>ROUND(I224*H224,2)</f>
        <v>0</v>
      </c>
      <c r="BL224" s="18" t="s">
        <v>379</v>
      </c>
      <c r="BM224" s="226" t="s">
        <v>380</v>
      </c>
    </row>
    <row r="225" s="16" customFormat="1">
      <c r="A225" s="16"/>
      <c r="B225" s="273"/>
      <c r="C225" s="274"/>
      <c r="D225" s="230" t="s">
        <v>146</v>
      </c>
      <c r="E225" s="275" t="s">
        <v>1</v>
      </c>
      <c r="F225" s="276" t="s">
        <v>381</v>
      </c>
      <c r="G225" s="274"/>
      <c r="H225" s="275" t="s">
        <v>1</v>
      </c>
      <c r="I225" s="277"/>
      <c r="J225" s="274"/>
      <c r="K225" s="274"/>
      <c r="L225" s="278"/>
      <c r="M225" s="279"/>
      <c r="N225" s="280"/>
      <c r="O225" s="280"/>
      <c r="P225" s="280"/>
      <c r="Q225" s="280"/>
      <c r="R225" s="280"/>
      <c r="S225" s="280"/>
      <c r="T225" s="281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82" t="s">
        <v>146</v>
      </c>
      <c r="AU225" s="282" t="s">
        <v>85</v>
      </c>
      <c r="AV225" s="16" t="s">
        <v>81</v>
      </c>
      <c r="AW225" s="16" t="s">
        <v>32</v>
      </c>
      <c r="AX225" s="16" t="s">
        <v>76</v>
      </c>
      <c r="AY225" s="282" t="s">
        <v>138</v>
      </c>
    </row>
    <row r="226" s="16" customFormat="1">
      <c r="A226" s="16"/>
      <c r="B226" s="273"/>
      <c r="C226" s="274"/>
      <c r="D226" s="230" t="s">
        <v>146</v>
      </c>
      <c r="E226" s="275" t="s">
        <v>1</v>
      </c>
      <c r="F226" s="276" t="s">
        <v>382</v>
      </c>
      <c r="G226" s="274"/>
      <c r="H226" s="275" t="s">
        <v>1</v>
      </c>
      <c r="I226" s="277"/>
      <c r="J226" s="274"/>
      <c r="K226" s="274"/>
      <c r="L226" s="278"/>
      <c r="M226" s="279"/>
      <c r="N226" s="280"/>
      <c r="O226" s="280"/>
      <c r="P226" s="280"/>
      <c r="Q226" s="280"/>
      <c r="R226" s="280"/>
      <c r="S226" s="280"/>
      <c r="T226" s="281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82" t="s">
        <v>146</v>
      </c>
      <c r="AU226" s="282" t="s">
        <v>85</v>
      </c>
      <c r="AV226" s="16" t="s">
        <v>81</v>
      </c>
      <c r="AW226" s="16" t="s">
        <v>32</v>
      </c>
      <c r="AX226" s="16" t="s">
        <v>76</v>
      </c>
      <c r="AY226" s="282" t="s">
        <v>138</v>
      </c>
    </row>
    <row r="227" s="13" customFormat="1">
      <c r="A227" s="13"/>
      <c r="B227" s="228"/>
      <c r="C227" s="229"/>
      <c r="D227" s="230" t="s">
        <v>146</v>
      </c>
      <c r="E227" s="231" t="s">
        <v>1</v>
      </c>
      <c r="F227" s="232" t="s">
        <v>81</v>
      </c>
      <c r="G227" s="229"/>
      <c r="H227" s="233">
        <v>1</v>
      </c>
      <c r="I227" s="234"/>
      <c r="J227" s="229"/>
      <c r="K227" s="229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146</v>
      </c>
      <c r="AU227" s="239" t="s">
        <v>85</v>
      </c>
      <c r="AV227" s="13" t="s">
        <v>85</v>
      </c>
      <c r="AW227" s="13" t="s">
        <v>32</v>
      </c>
      <c r="AX227" s="13" t="s">
        <v>81</v>
      </c>
      <c r="AY227" s="239" t="s">
        <v>138</v>
      </c>
    </row>
    <row r="228" s="2" customFormat="1" ht="14.4" customHeight="1">
      <c r="A228" s="39"/>
      <c r="B228" s="40"/>
      <c r="C228" s="214" t="s">
        <v>383</v>
      </c>
      <c r="D228" s="214" t="s">
        <v>140</v>
      </c>
      <c r="E228" s="215" t="s">
        <v>384</v>
      </c>
      <c r="F228" s="216" t="s">
        <v>385</v>
      </c>
      <c r="G228" s="217" t="s">
        <v>378</v>
      </c>
      <c r="H228" s="218">
        <v>1</v>
      </c>
      <c r="I228" s="219"/>
      <c r="J228" s="220">
        <f>ROUND(I228*H228,2)</f>
        <v>0</v>
      </c>
      <c r="K228" s="221"/>
      <c r="L228" s="45"/>
      <c r="M228" s="222" t="s">
        <v>1</v>
      </c>
      <c r="N228" s="223" t="s">
        <v>41</v>
      </c>
      <c r="O228" s="92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6" t="s">
        <v>379</v>
      </c>
      <c r="AT228" s="226" t="s">
        <v>140</v>
      </c>
      <c r="AU228" s="226" t="s">
        <v>85</v>
      </c>
      <c r="AY228" s="18" t="s">
        <v>138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8" t="s">
        <v>81</v>
      </c>
      <c r="BK228" s="227">
        <f>ROUND(I228*H228,2)</f>
        <v>0</v>
      </c>
      <c r="BL228" s="18" t="s">
        <v>379</v>
      </c>
      <c r="BM228" s="226" t="s">
        <v>386</v>
      </c>
    </row>
    <row r="229" s="16" customFormat="1">
      <c r="A229" s="16"/>
      <c r="B229" s="273"/>
      <c r="C229" s="274"/>
      <c r="D229" s="230" t="s">
        <v>146</v>
      </c>
      <c r="E229" s="275" t="s">
        <v>1</v>
      </c>
      <c r="F229" s="276" t="s">
        <v>387</v>
      </c>
      <c r="G229" s="274"/>
      <c r="H229" s="275" t="s">
        <v>1</v>
      </c>
      <c r="I229" s="277"/>
      <c r="J229" s="274"/>
      <c r="K229" s="274"/>
      <c r="L229" s="278"/>
      <c r="M229" s="279"/>
      <c r="N229" s="280"/>
      <c r="O229" s="280"/>
      <c r="P229" s="280"/>
      <c r="Q229" s="280"/>
      <c r="R229" s="280"/>
      <c r="S229" s="280"/>
      <c r="T229" s="281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82" t="s">
        <v>146</v>
      </c>
      <c r="AU229" s="282" t="s">
        <v>85</v>
      </c>
      <c r="AV229" s="16" t="s">
        <v>81</v>
      </c>
      <c r="AW229" s="16" t="s">
        <v>32</v>
      </c>
      <c r="AX229" s="16" t="s">
        <v>76</v>
      </c>
      <c r="AY229" s="282" t="s">
        <v>138</v>
      </c>
    </row>
    <row r="230" s="13" customFormat="1">
      <c r="A230" s="13"/>
      <c r="B230" s="228"/>
      <c r="C230" s="229"/>
      <c r="D230" s="230" t="s">
        <v>146</v>
      </c>
      <c r="E230" s="231" t="s">
        <v>1</v>
      </c>
      <c r="F230" s="232" t="s">
        <v>81</v>
      </c>
      <c r="G230" s="229"/>
      <c r="H230" s="233">
        <v>1</v>
      </c>
      <c r="I230" s="234"/>
      <c r="J230" s="229"/>
      <c r="K230" s="229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146</v>
      </c>
      <c r="AU230" s="239" t="s">
        <v>85</v>
      </c>
      <c r="AV230" s="13" t="s">
        <v>85</v>
      </c>
      <c r="AW230" s="13" t="s">
        <v>32</v>
      </c>
      <c r="AX230" s="13" t="s">
        <v>81</v>
      </c>
      <c r="AY230" s="239" t="s">
        <v>138</v>
      </c>
    </row>
    <row r="231" s="2" customFormat="1" ht="14.4" customHeight="1">
      <c r="A231" s="39"/>
      <c r="B231" s="40"/>
      <c r="C231" s="214" t="s">
        <v>388</v>
      </c>
      <c r="D231" s="214" t="s">
        <v>140</v>
      </c>
      <c r="E231" s="215" t="s">
        <v>389</v>
      </c>
      <c r="F231" s="216" t="s">
        <v>390</v>
      </c>
      <c r="G231" s="217" t="s">
        <v>378</v>
      </c>
      <c r="H231" s="218">
        <v>1</v>
      </c>
      <c r="I231" s="219"/>
      <c r="J231" s="220">
        <f>ROUND(I231*H231,2)</f>
        <v>0</v>
      </c>
      <c r="K231" s="221"/>
      <c r="L231" s="45"/>
      <c r="M231" s="222" t="s">
        <v>1</v>
      </c>
      <c r="N231" s="223" t="s">
        <v>41</v>
      </c>
      <c r="O231" s="92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6" t="s">
        <v>379</v>
      </c>
      <c r="AT231" s="226" t="s">
        <v>140</v>
      </c>
      <c r="AU231" s="226" t="s">
        <v>85</v>
      </c>
      <c r="AY231" s="18" t="s">
        <v>138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8" t="s">
        <v>81</v>
      </c>
      <c r="BK231" s="227">
        <f>ROUND(I231*H231,2)</f>
        <v>0</v>
      </c>
      <c r="BL231" s="18" t="s">
        <v>379</v>
      </c>
      <c r="BM231" s="226" t="s">
        <v>391</v>
      </c>
    </row>
    <row r="232" s="12" customFormat="1" ht="22.8" customHeight="1">
      <c r="A232" s="12"/>
      <c r="B232" s="198"/>
      <c r="C232" s="199"/>
      <c r="D232" s="200" t="s">
        <v>75</v>
      </c>
      <c r="E232" s="212" t="s">
        <v>392</v>
      </c>
      <c r="F232" s="212" t="s">
        <v>393</v>
      </c>
      <c r="G232" s="199"/>
      <c r="H232" s="199"/>
      <c r="I232" s="202"/>
      <c r="J232" s="213">
        <f>BK232</f>
        <v>0</v>
      </c>
      <c r="K232" s="199"/>
      <c r="L232" s="204"/>
      <c r="M232" s="205"/>
      <c r="N232" s="206"/>
      <c r="O232" s="206"/>
      <c r="P232" s="207">
        <f>SUM(P233:P236)</f>
        <v>0</v>
      </c>
      <c r="Q232" s="206"/>
      <c r="R232" s="207">
        <f>SUM(R233:R236)</f>
        <v>0</v>
      </c>
      <c r="S232" s="206"/>
      <c r="T232" s="208">
        <f>SUM(T233:T236)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9" t="s">
        <v>166</v>
      </c>
      <c r="AT232" s="210" t="s">
        <v>75</v>
      </c>
      <c r="AU232" s="210" t="s">
        <v>81</v>
      </c>
      <c r="AY232" s="209" t="s">
        <v>138</v>
      </c>
      <c r="BK232" s="211">
        <f>SUM(BK233:BK236)</f>
        <v>0</v>
      </c>
    </row>
    <row r="233" s="2" customFormat="1" ht="14.4" customHeight="1">
      <c r="A233" s="39"/>
      <c r="B233" s="40"/>
      <c r="C233" s="214" t="s">
        <v>394</v>
      </c>
      <c r="D233" s="214" t="s">
        <v>140</v>
      </c>
      <c r="E233" s="215" t="s">
        <v>395</v>
      </c>
      <c r="F233" s="216" t="s">
        <v>393</v>
      </c>
      <c r="G233" s="217" t="s">
        <v>378</v>
      </c>
      <c r="H233" s="218">
        <v>1</v>
      </c>
      <c r="I233" s="219"/>
      <c r="J233" s="220">
        <f>ROUND(I233*H233,2)</f>
        <v>0</v>
      </c>
      <c r="K233" s="221"/>
      <c r="L233" s="45"/>
      <c r="M233" s="222" t="s">
        <v>1</v>
      </c>
      <c r="N233" s="223" t="s">
        <v>41</v>
      </c>
      <c r="O233" s="92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6" t="s">
        <v>379</v>
      </c>
      <c r="AT233" s="226" t="s">
        <v>140</v>
      </c>
      <c r="AU233" s="226" t="s">
        <v>85</v>
      </c>
      <c r="AY233" s="18" t="s">
        <v>138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8" t="s">
        <v>81</v>
      </c>
      <c r="BK233" s="227">
        <f>ROUND(I233*H233,2)</f>
        <v>0</v>
      </c>
      <c r="BL233" s="18" t="s">
        <v>379</v>
      </c>
      <c r="BM233" s="226" t="s">
        <v>396</v>
      </c>
    </row>
    <row r="234" s="2" customFormat="1" ht="14.4" customHeight="1">
      <c r="A234" s="39"/>
      <c r="B234" s="40"/>
      <c r="C234" s="214" t="s">
        <v>397</v>
      </c>
      <c r="D234" s="214" t="s">
        <v>140</v>
      </c>
      <c r="E234" s="215" t="s">
        <v>398</v>
      </c>
      <c r="F234" s="216" t="s">
        <v>399</v>
      </c>
      <c r="G234" s="217" t="s">
        <v>378</v>
      </c>
      <c r="H234" s="218">
        <v>1</v>
      </c>
      <c r="I234" s="219"/>
      <c r="J234" s="220">
        <f>ROUND(I234*H234,2)</f>
        <v>0</v>
      </c>
      <c r="K234" s="221"/>
      <c r="L234" s="45"/>
      <c r="M234" s="222" t="s">
        <v>1</v>
      </c>
      <c r="N234" s="223" t="s">
        <v>41</v>
      </c>
      <c r="O234" s="92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6" t="s">
        <v>379</v>
      </c>
      <c r="AT234" s="226" t="s">
        <v>140</v>
      </c>
      <c r="AU234" s="226" t="s">
        <v>85</v>
      </c>
      <c r="AY234" s="18" t="s">
        <v>138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8" t="s">
        <v>81</v>
      </c>
      <c r="BK234" s="227">
        <f>ROUND(I234*H234,2)</f>
        <v>0</v>
      </c>
      <c r="BL234" s="18" t="s">
        <v>379</v>
      </c>
      <c r="BM234" s="226" t="s">
        <v>400</v>
      </c>
    </row>
    <row r="235" s="16" customFormat="1">
      <c r="A235" s="16"/>
      <c r="B235" s="273"/>
      <c r="C235" s="274"/>
      <c r="D235" s="230" t="s">
        <v>146</v>
      </c>
      <c r="E235" s="275" t="s">
        <v>1</v>
      </c>
      <c r="F235" s="276" t="s">
        <v>401</v>
      </c>
      <c r="G235" s="274"/>
      <c r="H235" s="275" t="s">
        <v>1</v>
      </c>
      <c r="I235" s="277"/>
      <c r="J235" s="274"/>
      <c r="K235" s="274"/>
      <c r="L235" s="278"/>
      <c r="M235" s="279"/>
      <c r="N235" s="280"/>
      <c r="O235" s="280"/>
      <c r="P235" s="280"/>
      <c r="Q235" s="280"/>
      <c r="R235" s="280"/>
      <c r="S235" s="280"/>
      <c r="T235" s="281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82" t="s">
        <v>146</v>
      </c>
      <c r="AU235" s="282" t="s">
        <v>85</v>
      </c>
      <c r="AV235" s="16" t="s">
        <v>81</v>
      </c>
      <c r="AW235" s="16" t="s">
        <v>32</v>
      </c>
      <c r="AX235" s="16" t="s">
        <v>76</v>
      </c>
      <c r="AY235" s="282" t="s">
        <v>138</v>
      </c>
    </row>
    <row r="236" s="13" customFormat="1">
      <c r="A236" s="13"/>
      <c r="B236" s="228"/>
      <c r="C236" s="229"/>
      <c r="D236" s="230" t="s">
        <v>146</v>
      </c>
      <c r="E236" s="231" t="s">
        <v>1</v>
      </c>
      <c r="F236" s="232" t="s">
        <v>81</v>
      </c>
      <c r="G236" s="229"/>
      <c r="H236" s="233">
        <v>1</v>
      </c>
      <c r="I236" s="234"/>
      <c r="J236" s="229"/>
      <c r="K236" s="229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146</v>
      </c>
      <c r="AU236" s="239" t="s">
        <v>85</v>
      </c>
      <c r="AV236" s="13" t="s">
        <v>85</v>
      </c>
      <c r="AW236" s="13" t="s">
        <v>32</v>
      </c>
      <c r="AX236" s="13" t="s">
        <v>81</v>
      </c>
      <c r="AY236" s="239" t="s">
        <v>138</v>
      </c>
    </row>
    <row r="237" s="12" customFormat="1" ht="22.8" customHeight="1">
      <c r="A237" s="12"/>
      <c r="B237" s="198"/>
      <c r="C237" s="199"/>
      <c r="D237" s="200" t="s">
        <v>75</v>
      </c>
      <c r="E237" s="212" t="s">
        <v>402</v>
      </c>
      <c r="F237" s="212" t="s">
        <v>403</v>
      </c>
      <c r="G237" s="199"/>
      <c r="H237" s="199"/>
      <c r="I237" s="202"/>
      <c r="J237" s="213">
        <f>BK237</f>
        <v>0</v>
      </c>
      <c r="K237" s="199"/>
      <c r="L237" s="204"/>
      <c r="M237" s="205"/>
      <c r="N237" s="206"/>
      <c r="O237" s="206"/>
      <c r="P237" s="207">
        <f>SUM(P238:P241)</f>
        <v>0</v>
      </c>
      <c r="Q237" s="206"/>
      <c r="R237" s="207">
        <f>SUM(R238:R241)</f>
        <v>0</v>
      </c>
      <c r="S237" s="206"/>
      <c r="T237" s="208">
        <f>SUM(T238:T241)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9" t="s">
        <v>166</v>
      </c>
      <c r="AT237" s="210" t="s">
        <v>75</v>
      </c>
      <c r="AU237" s="210" t="s">
        <v>81</v>
      </c>
      <c r="AY237" s="209" t="s">
        <v>138</v>
      </c>
      <c r="BK237" s="211">
        <f>SUM(BK238:BK241)</f>
        <v>0</v>
      </c>
    </row>
    <row r="238" s="2" customFormat="1" ht="14.4" customHeight="1">
      <c r="A238" s="39"/>
      <c r="B238" s="40"/>
      <c r="C238" s="214" t="s">
        <v>404</v>
      </c>
      <c r="D238" s="214" t="s">
        <v>140</v>
      </c>
      <c r="E238" s="215" t="s">
        <v>405</v>
      </c>
      <c r="F238" s="216" t="s">
        <v>406</v>
      </c>
      <c r="G238" s="217" t="s">
        <v>378</v>
      </c>
      <c r="H238" s="218">
        <v>1</v>
      </c>
      <c r="I238" s="219"/>
      <c r="J238" s="220">
        <f>ROUND(I238*H238,2)</f>
        <v>0</v>
      </c>
      <c r="K238" s="221"/>
      <c r="L238" s="45"/>
      <c r="M238" s="222" t="s">
        <v>1</v>
      </c>
      <c r="N238" s="223" t="s">
        <v>41</v>
      </c>
      <c r="O238" s="92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6" t="s">
        <v>379</v>
      </c>
      <c r="AT238" s="226" t="s">
        <v>140</v>
      </c>
      <c r="AU238" s="226" t="s">
        <v>85</v>
      </c>
      <c r="AY238" s="18" t="s">
        <v>138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8" t="s">
        <v>81</v>
      </c>
      <c r="BK238" s="227">
        <f>ROUND(I238*H238,2)</f>
        <v>0</v>
      </c>
      <c r="BL238" s="18" t="s">
        <v>379</v>
      </c>
      <c r="BM238" s="226" t="s">
        <v>407</v>
      </c>
    </row>
    <row r="239" s="2" customFormat="1" ht="14.4" customHeight="1">
      <c r="A239" s="39"/>
      <c r="B239" s="40"/>
      <c r="C239" s="214" t="s">
        <v>408</v>
      </c>
      <c r="D239" s="214" t="s">
        <v>140</v>
      </c>
      <c r="E239" s="215" t="s">
        <v>409</v>
      </c>
      <c r="F239" s="216" t="s">
        <v>410</v>
      </c>
      <c r="G239" s="217" t="s">
        <v>378</v>
      </c>
      <c r="H239" s="218">
        <v>1</v>
      </c>
      <c r="I239" s="219"/>
      <c r="J239" s="220">
        <f>ROUND(I239*H239,2)</f>
        <v>0</v>
      </c>
      <c r="K239" s="221"/>
      <c r="L239" s="45"/>
      <c r="M239" s="222" t="s">
        <v>1</v>
      </c>
      <c r="N239" s="223" t="s">
        <v>41</v>
      </c>
      <c r="O239" s="92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6" t="s">
        <v>379</v>
      </c>
      <c r="AT239" s="226" t="s">
        <v>140</v>
      </c>
      <c r="AU239" s="226" t="s">
        <v>85</v>
      </c>
      <c r="AY239" s="18" t="s">
        <v>138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8" t="s">
        <v>81</v>
      </c>
      <c r="BK239" s="227">
        <f>ROUND(I239*H239,2)</f>
        <v>0</v>
      </c>
      <c r="BL239" s="18" t="s">
        <v>379</v>
      </c>
      <c r="BM239" s="226" t="s">
        <v>411</v>
      </c>
    </row>
    <row r="240" s="16" customFormat="1">
      <c r="A240" s="16"/>
      <c r="B240" s="273"/>
      <c r="C240" s="274"/>
      <c r="D240" s="230" t="s">
        <v>146</v>
      </c>
      <c r="E240" s="275" t="s">
        <v>1</v>
      </c>
      <c r="F240" s="276" t="s">
        <v>412</v>
      </c>
      <c r="G240" s="274"/>
      <c r="H240" s="275" t="s">
        <v>1</v>
      </c>
      <c r="I240" s="277"/>
      <c r="J240" s="274"/>
      <c r="K240" s="274"/>
      <c r="L240" s="278"/>
      <c r="M240" s="279"/>
      <c r="N240" s="280"/>
      <c r="O240" s="280"/>
      <c r="P240" s="280"/>
      <c r="Q240" s="280"/>
      <c r="R240" s="280"/>
      <c r="S240" s="280"/>
      <c r="T240" s="281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82" t="s">
        <v>146</v>
      </c>
      <c r="AU240" s="282" t="s">
        <v>85</v>
      </c>
      <c r="AV240" s="16" t="s">
        <v>81</v>
      </c>
      <c r="AW240" s="16" t="s">
        <v>32</v>
      </c>
      <c r="AX240" s="16" t="s">
        <v>76</v>
      </c>
      <c r="AY240" s="282" t="s">
        <v>138</v>
      </c>
    </row>
    <row r="241" s="13" customFormat="1">
      <c r="A241" s="13"/>
      <c r="B241" s="228"/>
      <c r="C241" s="229"/>
      <c r="D241" s="230" t="s">
        <v>146</v>
      </c>
      <c r="E241" s="231" t="s">
        <v>1</v>
      </c>
      <c r="F241" s="232" t="s">
        <v>81</v>
      </c>
      <c r="G241" s="229"/>
      <c r="H241" s="233">
        <v>1</v>
      </c>
      <c r="I241" s="234"/>
      <c r="J241" s="229"/>
      <c r="K241" s="229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146</v>
      </c>
      <c r="AU241" s="239" t="s">
        <v>85</v>
      </c>
      <c r="AV241" s="13" t="s">
        <v>85</v>
      </c>
      <c r="AW241" s="13" t="s">
        <v>32</v>
      </c>
      <c r="AX241" s="13" t="s">
        <v>81</v>
      </c>
      <c r="AY241" s="239" t="s">
        <v>138</v>
      </c>
    </row>
    <row r="242" s="12" customFormat="1" ht="22.8" customHeight="1">
      <c r="A242" s="12"/>
      <c r="B242" s="198"/>
      <c r="C242" s="199"/>
      <c r="D242" s="200" t="s">
        <v>75</v>
      </c>
      <c r="E242" s="212" t="s">
        <v>413</v>
      </c>
      <c r="F242" s="212" t="s">
        <v>414</v>
      </c>
      <c r="G242" s="199"/>
      <c r="H242" s="199"/>
      <c r="I242" s="202"/>
      <c r="J242" s="213">
        <f>BK242</f>
        <v>0</v>
      </c>
      <c r="K242" s="199"/>
      <c r="L242" s="204"/>
      <c r="M242" s="205"/>
      <c r="N242" s="206"/>
      <c r="O242" s="206"/>
      <c r="P242" s="207">
        <f>P243</f>
        <v>0</v>
      </c>
      <c r="Q242" s="206"/>
      <c r="R242" s="207">
        <f>R243</f>
        <v>0</v>
      </c>
      <c r="S242" s="206"/>
      <c r="T242" s="208">
        <f>T243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9" t="s">
        <v>166</v>
      </c>
      <c r="AT242" s="210" t="s">
        <v>75</v>
      </c>
      <c r="AU242" s="210" t="s">
        <v>81</v>
      </c>
      <c r="AY242" s="209" t="s">
        <v>138</v>
      </c>
      <c r="BK242" s="211">
        <f>BK243</f>
        <v>0</v>
      </c>
    </row>
    <row r="243" s="2" customFormat="1" ht="14.4" customHeight="1">
      <c r="A243" s="39"/>
      <c r="B243" s="40"/>
      <c r="C243" s="214" t="s">
        <v>415</v>
      </c>
      <c r="D243" s="214" t="s">
        <v>140</v>
      </c>
      <c r="E243" s="215" t="s">
        <v>416</v>
      </c>
      <c r="F243" s="216" t="s">
        <v>414</v>
      </c>
      <c r="G243" s="217" t="s">
        <v>378</v>
      </c>
      <c r="H243" s="218">
        <v>1</v>
      </c>
      <c r="I243" s="219"/>
      <c r="J243" s="220">
        <f>ROUND(I243*H243,2)</f>
        <v>0</v>
      </c>
      <c r="K243" s="221"/>
      <c r="L243" s="45"/>
      <c r="M243" s="283" t="s">
        <v>1</v>
      </c>
      <c r="N243" s="284" t="s">
        <v>41</v>
      </c>
      <c r="O243" s="285"/>
      <c r="P243" s="286">
        <f>O243*H243</f>
        <v>0</v>
      </c>
      <c r="Q243" s="286">
        <v>0</v>
      </c>
      <c r="R243" s="286">
        <f>Q243*H243</f>
        <v>0</v>
      </c>
      <c r="S243" s="286">
        <v>0</v>
      </c>
      <c r="T243" s="28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6" t="s">
        <v>379</v>
      </c>
      <c r="AT243" s="226" t="s">
        <v>140</v>
      </c>
      <c r="AU243" s="226" t="s">
        <v>85</v>
      </c>
      <c r="AY243" s="18" t="s">
        <v>138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8" t="s">
        <v>81</v>
      </c>
      <c r="BK243" s="227">
        <f>ROUND(I243*H243,2)</f>
        <v>0</v>
      </c>
      <c r="BL243" s="18" t="s">
        <v>379</v>
      </c>
      <c r="BM243" s="226" t="s">
        <v>417</v>
      </c>
    </row>
    <row r="244" s="2" customFormat="1" ht="6.96" customHeight="1">
      <c r="A244" s="39"/>
      <c r="B244" s="67"/>
      <c r="C244" s="68"/>
      <c r="D244" s="68"/>
      <c r="E244" s="68"/>
      <c r="F244" s="68"/>
      <c r="G244" s="68"/>
      <c r="H244" s="68"/>
      <c r="I244" s="68"/>
      <c r="J244" s="68"/>
      <c r="K244" s="68"/>
      <c r="L244" s="45"/>
      <c r="M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</row>
  </sheetData>
  <sheetProtection sheet="1" autoFilter="0" formatColumns="0" formatRows="0" objects="1" scenarios="1" spinCount="100000" saltValue="NkKQZ3+Si+7le6w8v+P/VDE6yigpHPhqDe7VjMjKojqpGj/W6E1L2Crzod1+aQ9jYbVDvwUY2wzxihJsE9/4xw==" hashValue="StYnelIM3k2sKKFwoe8kVJGD0Bf44QZgVMmCxhuYQPGesJjtTmPDlsJTkHesgBq87Ln/9NGnse1/1iMJiqRcEQ==" algorithmName="SHA-512" password="CC35"/>
  <autoFilter ref="C127:K243"/>
  <mergeCells count="6">
    <mergeCell ref="E7:H7"/>
    <mergeCell ref="E16:H16"/>
    <mergeCell ref="E25:H25"/>
    <mergeCell ref="E85:H85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1"/>
    </row>
    <row r="4" s="1" customFormat="1" ht="24.96" customHeight="1">
      <c r="B4" s="21"/>
      <c r="C4" s="135" t="s">
        <v>418</v>
      </c>
      <c r="H4" s="21"/>
    </row>
    <row r="5" s="1" customFormat="1" ht="12" customHeight="1">
      <c r="B5" s="21"/>
      <c r="C5" s="288" t="s">
        <v>13</v>
      </c>
      <c r="D5" s="143" t="s">
        <v>14</v>
      </c>
      <c r="E5" s="1"/>
      <c r="F5" s="1"/>
      <c r="H5" s="21"/>
    </row>
    <row r="6" s="1" customFormat="1" ht="36.96" customHeight="1">
      <c r="B6" s="21"/>
      <c r="C6" s="289" t="s">
        <v>16</v>
      </c>
      <c r="D6" s="290" t="s">
        <v>17</v>
      </c>
      <c r="E6" s="1"/>
      <c r="F6" s="1"/>
      <c r="H6" s="21"/>
    </row>
    <row r="7" s="1" customFormat="1" ht="16.5" customHeight="1">
      <c r="B7" s="21"/>
      <c r="C7" s="137" t="s">
        <v>22</v>
      </c>
      <c r="D7" s="140" t="str">
        <f>'Rekapitulace stavby'!AN8</f>
        <v>18. 3. 2021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6"/>
      <c r="B9" s="291"/>
      <c r="C9" s="292" t="s">
        <v>57</v>
      </c>
      <c r="D9" s="293" t="s">
        <v>58</v>
      </c>
      <c r="E9" s="293" t="s">
        <v>125</v>
      </c>
      <c r="F9" s="294" t="s">
        <v>419</v>
      </c>
      <c r="G9" s="186"/>
      <c r="H9" s="291"/>
    </row>
    <row r="10" s="2" customFormat="1" ht="26.4" customHeight="1">
      <c r="A10" s="39"/>
      <c r="B10" s="45"/>
      <c r="C10" s="295" t="s">
        <v>14</v>
      </c>
      <c r="D10" s="295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296" t="s">
        <v>93</v>
      </c>
      <c r="D11" s="297" t="s">
        <v>1</v>
      </c>
      <c r="E11" s="298" t="s">
        <v>1</v>
      </c>
      <c r="F11" s="299">
        <v>3.3530000000000002</v>
      </c>
      <c r="G11" s="39"/>
      <c r="H11" s="45"/>
    </row>
    <row r="12" s="2" customFormat="1" ht="16.8" customHeight="1">
      <c r="A12" s="39"/>
      <c r="B12" s="45"/>
      <c r="C12" s="300" t="s">
        <v>1</v>
      </c>
      <c r="D12" s="300" t="s">
        <v>227</v>
      </c>
      <c r="E12" s="18" t="s">
        <v>1</v>
      </c>
      <c r="F12" s="301">
        <v>3.2000000000000002</v>
      </c>
      <c r="G12" s="39"/>
      <c r="H12" s="45"/>
    </row>
    <row r="13" s="2" customFormat="1" ht="16.8" customHeight="1">
      <c r="A13" s="39"/>
      <c r="B13" s="45"/>
      <c r="C13" s="300" t="s">
        <v>1</v>
      </c>
      <c r="D13" s="300" t="s">
        <v>228</v>
      </c>
      <c r="E13" s="18" t="s">
        <v>1</v>
      </c>
      <c r="F13" s="301">
        <v>0.153</v>
      </c>
      <c r="G13" s="39"/>
      <c r="H13" s="45"/>
    </row>
    <row r="14" s="2" customFormat="1" ht="16.8" customHeight="1">
      <c r="A14" s="39"/>
      <c r="B14" s="45"/>
      <c r="C14" s="300" t="s">
        <v>93</v>
      </c>
      <c r="D14" s="300" t="s">
        <v>161</v>
      </c>
      <c r="E14" s="18" t="s">
        <v>1</v>
      </c>
      <c r="F14" s="301">
        <v>3.3530000000000002</v>
      </c>
      <c r="G14" s="39"/>
      <c r="H14" s="45"/>
    </row>
    <row r="15" s="2" customFormat="1" ht="16.8" customHeight="1">
      <c r="A15" s="39"/>
      <c r="B15" s="45"/>
      <c r="C15" s="302" t="s">
        <v>420</v>
      </c>
      <c r="D15" s="39"/>
      <c r="E15" s="39"/>
      <c r="F15" s="39"/>
      <c r="G15" s="39"/>
      <c r="H15" s="45"/>
    </row>
    <row r="16" s="2" customFormat="1" ht="16.8" customHeight="1">
      <c r="A16" s="39"/>
      <c r="B16" s="45"/>
      <c r="C16" s="300" t="s">
        <v>224</v>
      </c>
      <c r="D16" s="300" t="s">
        <v>225</v>
      </c>
      <c r="E16" s="18" t="s">
        <v>155</v>
      </c>
      <c r="F16" s="301">
        <v>3.3530000000000002</v>
      </c>
      <c r="G16" s="39"/>
      <c r="H16" s="45"/>
    </row>
    <row r="17" s="2" customFormat="1" ht="16.8" customHeight="1">
      <c r="A17" s="39"/>
      <c r="B17" s="45"/>
      <c r="C17" s="300" t="s">
        <v>184</v>
      </c>
      <c r="D17" s="300" t="s">
        <v>185</v>
      </c>
      <c r="E17" s="18" t="s">
        <v>155</v>
      </c>
      <c r="F17" s="301">
        <v>12.835000000000001</v>
      </c>
      <c r="G17" s="39"/>
      <c r="H17" s="45"/>
    </row>
    <row r="18" s="2" customFormat="1" ht="16.8" customHeight="1">
      <c r="A18" s="39"/>
      <c r="B18" s="45"/>
      <c r="C18" s="296" t="s">
        <v>95</v>
      </c>
      <c r="D18" s="297" t="s">
        <v>1</v>
      </c>
      <c r="E18" s="298" t="s">
        <v>1</v>
      </c>
      <c r="F18" s="299">
        <v>4.7839999999999998</v>
      </c>
      <c r="G18" s="39"/>
      <c r="H18" s="45"/>
    </row>
    <row r="19" s="2" customFormat="1" ht="16.8" customHeight="1">
      <c r="A19" s="39"/>
      <c r="B19" s="45"/>
      <c r="C19" s="300" t="s">
        <v>1</v>
      </c>
      <c r="D19" s="300" t="s">
        <v>198</v>
      </c>
      <c r="E19" s="18" t="s">
        <v>1</v>
      </c>
      <c r="F19" s="301">
        <v>2.048</v>
      </c>
      <c r="G19" s="39"/>
      <c r="H19" s="45"/>
    </row>
    <row r="20" s="2" customFormat="1" ht="16.8" customHeight="1">
      <c r="A20" s="39"/>
      <c r="B20" s="45"/>
      <c r="C20" s="300" t="s">
        <v>1</v>
      </c>
      <c r="D20" s="300" t="s">
        <v>199</v>
      </c>
      <c r="E20" s="18" t="s">
        <v>1</v>
      </c>
      <c r="F20" s="301">
        <v>2.7360000000000002</v>
      </c>
      <c r="G20" s="39"/>
      <c r="H20" s="45"/>
    </row>
    <row r="21" s="2" customFormat="1" ht="16.8" customHeight="1">
      <c r="A21" s="39"/>
      <c r="B21" s="45"/>
      <c r="C21" s="300" t="s">
        <v>95</v>
      </c>
      <c r="D21" s="300" t="s">
        <v>200</v>
      </c>
      <c r="E21" s="18" t="s">
        <v>1</v>
      </c>
      <c r="F21" s="301">
        <v>4.7839999999999998</v>
      </c>
      <c r="G21" s="39"/>
      <c r="H21" s="45"/>
    </row>
    <row r="22" s="2" customFormat="1" ht="16.8" customHeight="1">
      <c r="A22" s="39"/>
      <c r="B22" s="45"/>
      <c r="C22" s="302" t="s">
        <v>420</v>
      </c>
      <c r="D22" s="39"/>
      <c r="E22" s="39"/>
      <c r="F22" s="39"/>
      <c r="G22" s="39"/>
      <c r="H22" s="45"/>
    </row>
    <row r="23" s="2" customFormat="1" ht="16.8" customHeight="1">
      <c r="A23" s="39"/>
      <c r="B23" s="45"/>
      <c r="C23" s="300" t="s">
        <v>195</v>
      </c>
      <c r="D23" s="300" t="s">
        <v>196</v>
      </c>
      <c r="E23" s="18" t="s">
        <v>155</v>
      </c>
      <c r="F23" s="301">
        <v>4.6189999999999998</v>
      </c>
      <c r="G23" s="39"/>
      <c r="H23" s="45"/>
    </row>
    <row r="24" s="2" customFormat="1" ht="16.8" customHeight="1">
      <c r="A24" s="39"/>
      <c r="B24" s="45"/>
      <c r="C24" s="300" t="s">
        <v>184</v>
      </c>
      <c r="D24" s="300" t="s">
        <v>185</v>
      </c>
      <c r="E24" s="18" t="s">
        <v>155</v>
      </c>
      <c r="F24" s="301">
        <v>12.835000000000001</v>
      </c>
      <c r="G24" s="39"/>
      <c r="H24" s="45"/>
    </row>
    <row r="25" s="2" customFormat="1" ht="16.8" customHeight="1">
      <c r="A25" s="39"/>
      <c r="B25" s="45"/>
      <c r="C25" s="296" t="s">
        <v>99</v>
      </c>
      <c r="D25" s="297" t="s">
        <v>1</v>
      </c>
      <c r="E25" s="298" t="s">
        <v>1</v>
      </c>
      <c r="F25" s="299">
        <v>23.702000000000002</v>
      </c>
      <c r="G25" s="39"/>
      <c r="H25" s="45"/>
    </row>
    <row r="26" s="2" customFormat="1" ht="16.8" customHeight="1">
      <c r="A26" s="39"/>
      <c r="B26" s="45"/>
      <c r="C26" s="300" t="s">
        <v>99</v>
      </c>
      <c r="D26" s="300" t="s">
        <v>91</v>
      </c>
      <c r="E26" s="18" t="s">
        <v>1</v>
      </c>
      <c r="F26" s="301">
        <v>23.702000000000002</v>
      </c>
      <c r="G26" s="39"/>
      <c r="H26" s="45"/>
    </row>
    <row r="27" s="2" customFormat="1" ht="16.8" customHeight="1">
      <c r="A27" s="39"/>
      <c r="B27" s="45"/>
      <c r="C27" s="302" t="s">
        <v>420</v>
      </c>
      <c r="D27" s="39"/>
      <c r="E27" s="39"/>
      <c r="F27" s="39"/>
      <c r="G27" s="39"/>
      <c r="H27" s="45"/>
    </row>
    <row r="28" s="2" customFormat="1">
      <c r="A28" s="39"/>
      <c r="B28" s="45"/>
      <c r="C28" s="300" t="s">
        <v>171</v>
      </c>
      <c r="D28" s="300" t="s">
        <v>172</v>
      </c>
      <c r="E28" s="18" t="s">
        <v>155</v>
      </c>
      <c r="F28" s="301">
        <v>23.702000000000002</v>
      </c>
      <c r="G28" s="39"/>
      <c r="H28" s="45"/>
    </row>
    <row r="29" s="2" customFormat="1" ht="16.8" customHeight="1">
      <c r="A29" s="39"/>
      <c r="B29" s="45"/>
      <c r="C29" s="300" t="s">
        <v>175</v>
      </c>
      <c r="D29" s="300" t="s">
        <v>176</v>
      </c>
      <c r="E29" s="18" t="s">
        <v>177</v>
      </c>
      <c r="F29" s="301">
        <v>43.848999999999997</v>
      </c>
      <c r="G29" s="39"/>
      <c r="H29" s="45"/>
    </row>
    <row r="30" s="2" customFormat="1" ht="16.8" customHeight="1">
      <c r="A30" s="39"/>
      <c r="B30" s="45"/>
      <c r="C30" s="300" t="s">
        <v>180</v>
      </c>
      <c r="D30" s="300" t="s">
        <v>181</v>
      </c>
      <c r="E30" s="18" t="s">
        <v>155</v>
      </c>
      <c r="F30" s="301">
        <v>23.702000000000002</v>
      </c>
      <c r="G30" s="39"/>
      <c r="H30" s="45"/>
    </row>
    <row r="31" s="2" customFormat="1" ht="16.8" customHeight="1">
      <c r="A31" s="39"/>
      <c r="B31" s="45"/>
      <c r="C31" s="296" t="s">
        <v>91</v>
      </c>
      <c r="D31" s="297" t="s">
        <v>1</v>
      </c>
      <c r="E31" s="298" t="s">
        <v>1</v>
      </c>
      <c r="F31" s="299">
        <v>23.702000000000002</v>
      </c>
      <c r="G31" s="39"/>
      <c r="H31" s="45"/>
    </row>
    <row r="32" s="2" customFormat="1" ht="16.8" customHeight="1">
      <c r="A32" s="39"/>
      <c r="B32" s="45"/>
      <c r="C32" s="300" t="s">
        <v>1</v>
      </c>
      <c r="D32" s="300" t="s">
        <v>157</v>
      </c>
      <c r="E32" s="18" t="s">
        <v>1</v>
      </c>
      <c r="F32" s="301">
        <v>15.26</v>
      </c>
      <c r="G32" s="39"/>
      <c r="H32" s="45"/>
    </row>
    <row r="33" s="2" customFormat="1" ht="16.8" customHeight="1">
      <c r="A33" s="39"/>
      <c r="B33" s="45"/>
      <c r="C33" s="300" t="s">
        <v>1</v>
      </c>
      <c r="D33" s="300" t="s">
        <v>158</v>
      </c>
      <c r="E33" s="18" t="s">
        <v>1</v>
      </c>
      <c r="F33" s="301">
        <v>6.6100000000000003</v>
      </c>
      <c r="G33" s="39"/>
      <c r="H33" s="45"/>
    </row>
    <row r="34" s="2" customFormat="1" ht="16.8" customHeight="1">
      <c r="A34" s="39"/>
      <c r="B34" s="45"/>
      <c r="C34" s="300" t="s">
        <v>1</v>
      </c>
      <c r="D34" s="300" t="s">
        <v>159</v>
      </c>
      <c r="E34" s="18" t="s">
        <v>1</v>
      </c>
      <c r="F34" s="301">
        <v>1.6519999999999999</v>
      </c>
      <c r="G34" s="39"/>
      <c r="H34" s="45"/>
    </row>
    <row r="35" s="2" customFormat="1" ht="16.8" customHeight="1">
      <c r="A35" s="39"/>
      <c r="B35" s="45"/>
      <c r="C35" s="300" t="s">
        <v>1</v>
      </c>
      <c r="D35" s="300" t="s">
        <v>160</v>
      </c>
      <c r="E35" s="18" t="s">
        <v>1</v>
      </c>
      <c r="F35" s="301">
        <v>0.17999999999999999</v>
      </c>
      <c r="G35" s="39"/>
      <c r="H35" s="45"/>
    </row>
    <row r="36" s="2" customFormat="1" ht="16.8" customHeight="1">
      <c r="A36" s="39"/>
      <c r="B36" s="45"/>
      <c r="C36" s="300" t="s">
        <v>91</v>
      </c>
      <c r="D36" s="300" t="s">
        <v>161</v>
      </c>
      <c r="E36" s="18" t="s">
        <v>1</v>
      </c>
      <c r="F36" s="301">
        <v>23.702000000000002</v>
      </c>
      <c r="G36" s="39"/>
      <c r="H36" s="45"/>
    </row>
    <row r="37" s="2" customFormat="1" ht="16.8" customHeight="1">
      <c r="A37" s="39"/>
      <c r="B37" s="45"/>
      <c r="C37" s="302" t="s">
        <v>420</v>
      </c>
      <c r="D37" s="39"/>
      <c r="E37" s="39"/>
      <c r="F37" s="39"/>
      <c r="G37" s="39"/>
      <c r="H37" s="45"/>
    </row>
    <row r="38" s="2" customFormat="1" ht="16.8" customHeight="1">
      <c r="A38" s="39"/>
      <c r="B38" s="45"/>
      <c r="C38" s="300" t="s">
        <v>153</v>
      </c>
      <c r="D38" s="300" t="s">
        <v>154</v>
      </c>
      <c r="E38" s="18" t="s">
        <v>155</v>
      </c>
      <c r="F38" s="301">
        <v>23.702000000000002</v>
      </c>
      <c r="G38" s="39"/>
      <c r="H38" s="45"/>
    </row>
    <row r="39" s="2" customFormat="1">
      <c r="A39" s="39"/>
      <c r="B39" s="45"/>
      <c r="C39" s="300" t="s">
        <v>171</v>
      </c>
      <c r="D39" s="300" t="s">
        <v>172</v>
      </c>
      <c r="E39" s="18" t="s">
        <v>155</v>
      </c>
      <c r="F39" s="301">
        <v>23.702000000000002</v>
      </c>
      <c r="G39" s="39"/>
      <c r="H39" s="45"/>
    </row>
    <row r="40" s="2" customFormat="1" ht="16.8" customHeight="1">
      <c r="A40" s="39"/>
      <c r="B40" s="45"/>
      <c r="C40" s="300" t="s">
        <v>184</v>
      </c>
      <c r="D40" s="300" t="s">
        <v>185</v>
      </c>
      <c r="E40" s="18" t="s">
        <v>155</v>
      </c>
      <c r="F40" s="301">
        <v>12.835000000000001</v>
      </c>
      <c r="G40" s="39"/>
      <c r="H40" s="45"/>
    </row>
    <row r="41" s="2" customFormat="1" ht="16.8" customHeight="1">
      <c r="A41" s="39"/>
      <c r="B41" s="45"/>
      <c r="C41" s="296" t="s">
        <v>86</v>
      </c>
      <c r="D41" s="297" t="s">
        <v>1</v>
      </c>
      <c r="E41" s="298" t="s">
        <v>1</v>
      </c>
      <c r="F41" s="299">
        <v>5.5</v>
      </c>
      <c r="G41" s="39"/>
      <c r="H41" s="45"/>
    </row>
    <row r="42" s="2" customFormat="1" ht="16.8" customHeight="1">
      <c r="A42" s="39"/>
      <c r="B42" s="45"/>
      <c r="C42" s="300" t="s">
        <v>86</v>
      </c>
      <c r="D42" s="300" t="s">
        <v>151</v>
      </c>
      <c r="E42" s="18" t="s">
        <v>1</v>
      </c>
      <c r="F42" s="301">
        <v>5.5</v>
      </c>
      <c r="G42" s="39"/>
      <c r="H42" s="45"/>
    </row>
    <row r="43" s="2" customFormat="1" ht="16.8" customHeight="1">
      <c r="A43" s="39"/>
      <c r="B43" s="45"/>
      <c r="C43" s="302" t="s">
        <v>420</v>
      </c>
      <c r="D43" s="39"/>
      <c r="E43" s="39"/>
      <c r="F43" s="39"/>
      <c r="G43" s="39"/>
      <c r="H43" s="45"/>
    </row>
    <row r="44" s="2" customFormat="1" ht="16.8" customHeight="1">
      <c r="A44" s="39"/>
      <c r="B44" s="45"/>
      <c r="C44" s="300" t="s">
        <v>148</v>
      </c>
      <c r="D44" s="300" t="s">
        <v>149</v>
      </c>
      <c r="E44" s="18" t="s">
        <v>143</v>
      </c>
      <c r="F44" s="301">
        <v>5.5</v>
      </c>
      <c r="G44" s="39"/>
      <c r="H44" s="45"/>
    </row>
    <row r="45" s="2" customFormat="1" ht="16.8" customHeight="1">
      <c r="A45" s="39"/>
      <c r="B45" s="45"/>
      <c r="C45" s="300" t="s">
        <v>235</v>
      </c>
      <c r="D45" s="300" t="s">
        <v>236</v>
      </c>
      <c r="E45" s="18" t="s">
        <v>143</v>
      </c>
      <c r="F45" s="301">
        <v>5.5</v>
      </c>
      <c r="G45" s="39"/>
      <c r="H45" s="45"/>
    </row>
    <row r="46" s="2" customFormat="1">
      <c r="A46" s="39"/>
      <c r="B46" s="45"/>
      <c r="C46" s="300" t="s">
        <v>239</v>
      </c>
      <c r="D46" s="300" t="s">
        <v>240</v>
      </c>
      <c r="E46" s="18" t="s">
        <v>143</v>
      </c>
      <c r="F46" s="301">
        <v>5.5</v>
      </c>
      <c r="G46" s="39"/>
      <c r="H46" s="45"/>
    </row>
    <row r="47" s="2" customFormat="1" ht="16.8" customHeight="1">
      <c r="A47" s="39"/>
      <c r="B47" s="45"/>
      <c r="C47" s="296" t="s">
        <v>83</v>
      </c>
      <c r="D47" s="297" t="s">
        <v>1</v>
      </c>
      <c r="E47" s="298" t="s">
        <v>1</v>
      </c>
      <c r="F47" s="299">
        <v>8</v>
      </c>
      <c r="G47" s="39"/>
      <c r="H47" s="45"/>
    </row>
    <row r="48" s="2" customFormat="1" ht="16.8" customHeight="1">
      <c r="A48" s="39"/>
      <c r="B48" s="45"/>
      <c r="C48" s="300" t="s">
        <v>83</v>
      </c>
      <c r="D48" s="300" t="s">
        <v>147</v>
      </c>
      <c r="E48" s="18" t="s">
        <v>1</v>
      </c>
      <c r="F48" s="301">
        <v>8</v>
      </c>
      <c r="G48" s="39"/>
      <c r="H48" s="45"/>
    </row>
    <row r="49" s="2" customFormat="1" ht="16.8" customHeight="1">
      <c r="A49" s="39"/>
      <c r="B49" s="45"/>
      <c r="C49" s="302" t="s">
        <v>420</v>
      </c>
      <c r="D49" s="39"/>
      <c r="E49" s="39"/>
      <c r="F49" s="39"/>
      <c r="G49" s="39"/>
      <c r="H49" s="45"/>
    </row>
    <row r="50" s="2" customFormat="1" ht="16.8" customHeight="1">
      <c r="A50" s="39"/>
      <c r="B50" s="45"/>
      <c r="C50" s="300" t="s">
        <v>141</v>
      </c>
      <c r="D50" s="300" t="s">
        <v>142</v>
      </c>
      <c r="E50" s="18" t="s">
        <v>143</v>
      </c>
      <c r="F50" s="301">
        <v>8</v>
      </c>
      <c r="G50" s="39"/>
      <c r="H50" s="45"/>
    </row>
    <row r="51" s="2" customFormat="1">
      <c r="A51" s="39"/>
      <c r="B51" s="45"/>
      <c r="C51" s="300" t="s">
        <v>231</v>
      </c>
      <c r="D51" s="300" t="s">
        <v>232</v>
      </c>
      <c r="E51" s="18" t="s">
        <v>143</v>
      </c>
      <c r="F51" s="301">
        <v>8</v>
      </c>
      <c r="G51" s="39"/>
      <c r="H51" s="45"/>
    </row>
    <row r="52" s="2" customFormat="1" ht="16.8" customHeight="1">
      <c r="A52" s="39"/>
      <c r="B52" s="45"/>
      <c r="C52" s="296" t="s">
        <v>89</v>
      </c>
      <c r="D52" s="297" t="s">
        <v>1</v>
      </c>
      <c r="E52" s="298" t="s">
        <v>1</v>
      </c>
      <c r="F52" s="299">
        <v>2.4199999999999999</v>
      </c>
      <c r="G52" s="39"/>
      <c r="H52" s="45"/>
    </row>
    <row r="53" s="2" customFormat="1" ht="16.8" customHeight="1">
      <c r="A53" s="39"/>
      <c r="B53" s="45"/>
      <c r="C53" s="300" t="s">
        <v>89</v>
      </c>
      <c r="D53" s="300" t="s">
        <v>344</v>
      </c>
      <c r="E53" s="18" t="s">
        <v>1</v>
      </c>
      <c r="F53" s="301">
        <v>2.4199999999999999</v>
      </c>
      <c r="G53" s="39"/>
      <c r="H53" s="45"/>
    </row>
    <row r="54" s="2" customFormat="1" ht="16.8" customHeight="1">
      <c r="A54" s="39"/>
      <c r="B54" s="45"/>
      <c r="C54" s="302" t="s">
        <v>420</v>
      </c>
      <c r="D54" s="39"/>
      <c r="E54" s="39"/>
      <c r="F54" s="39"/>
      <c r="G54" s="39"/>
      <c r="H54" s="45"/>
    </row>
    <row r="55" s="2" customFormat="1" ht="16.8" customHeight="1">
      <c r="A55" s="39"/>
      <c r="B55" s="45"/>
      <c r="C55" s="300" t="s">
        <v>342</v>
      </c>
      <c r="D55" s="300" t="s">
        <v>176</v>
      </c>
      <c r="E55" s="18" t="s">
        <v>177</v>
      </c>
      <c r="F55" s="301">
        <v>2.4199999999999999</v>
      </c>
      <c r="G55" s="39"/>
      <c r="H55" s="45"/>
    </row>
    <row r="56" s="2" customFormat="1" ht="16.8" customHeight="1">
      <c r="A56" s="39"/>
      <c r="B56" s="45"/>
      <c r="C56" s="300" t="s">
        <v>333</v>
      </c>
      <c r="D56" s="300" t="s">
        <v>334</v>
      </c>
      <c r="E56" s="18" t="s">
        <v>177</v>
      </c>
      <c r="F56" s="301">
        <v>2.4199999999999999</v>
      </c>
      <c r="G56" s="39"/>
      <c r="H56" s="45"/>
    </row>
    <row r="57" s="2" customFormat="1" ht="16.8" customHeight="1">
      <c r="A57" s="39"/>
      <c r="B57" s="45"/>
      <c r="C57" s="300" t="s">
        <v>337</v>
      </c>
      <c r="D57" s="300" t="s">
        <v>338</v>
      </c>
      <c r="E57" s="18" t="s">
        <v>177</v>
      </c>
      <c r="F57" s="301">
        <v>21.780000000000001</v>
      </c>
      <c r="G57" s="39"/>
      <c r="H57" s="45"/>
    </row>
    <row r="58" s="2" customFormat="1" ht="16.8" customHeight="1">
      <c r="A58" s="39"/>
      <c r="B58" s="45"/>
      <c r="C58" s="296" t="s">
        <v>100</v>
      </c>
      <c r="D58" s="297" t="s">
        <v>1</v>
      </c>
      <c r="E58" s="298" t="s">
        <v>1</v>
      </c>
      <c r="F58" s="299">
        <v>0.17999999999999999</v>
      </c>
      <c r="G58" s="39"/>
      <c r="H58" s="45"/>
    </row>
    <row r="59" s="2" customFormat="1" ht="16.8" customHeight="1">
      <c r="A59" s="39"/>
      <c r="B59" s="45"/>
      <c r="C59" s="300" t="s">
        <v>100</v>
      </c>
      <c r="D59" s="300" t="s">
        <v>213</v>
      </c>
      <c r="E59" s="18" t="s">
        <v>1</v>
      </c>
      <c r="F59" s="301">
        <v>0.17999999999999999</v>
      </c>
      <c r="G59" s="39"/>
      <c r="H59" s="45"/>
    </row>
    <row r="60" s="2" customFormat="1" ht="16.8" customHeight="1">
      <c r="A60" s="39"/>
      <c r="B60" s="45"/>
      <c r="C60" s="302" t="s">
        <v>420</v>
      </c>
      <c r="D60" s="39"/>
      <c r="E60" s="39"/>
      <c r="F60" s="39"/>
      <c r="G60" s="39"/>
      <c r="H60" s="45"/>
    </row>
    <row r="61" s="2" customFormat="1" ht="16.8" customHeight="1">
      <c r="A61" s="39"/>
      <c r="B61" s="45"/>
      <c r="C61" s="300" t="s">
        <v>210</v>
      </c>
      <c r="D61" s="300" t="s">
        <v>211</v>
      </c>
      <c r="E61" s="18" t="s">
        <v>155</v>
      </c>
      <c r="F61" s="301">
        <v>0.17999999999999999</v>
      </c>
      <c r="G61" s="39"/>
      <c r="H61" s="45"/>
    </row>
    <row r="62" s="2" customFormat="1" ht="16.8" customHeight="1">
      <c r="A62" s="39"/>
      <c r="B62" s="45"/>
      <c r="C62" s="300" t="s">
        <v>153</v>
      </c>
      <c r="D62" s="300" t="s">
        <v>154</v>
      </c>
      <c r="E62" s="18" t="s">
        <v>155</v>
      </c>
      <c r="F62" s="301">
        <v>23.702000000000002</v>
      </c>
      <c r="G62" s="39"/>
      <c r="H62" s="45"/>
    </row>
    <row r="63" s="2" customFormat="1" ht="16.8" customHeight="1">
      <c r="A63" s="39"/>
      <c r="B63" s="45"/>
      <c r="C63" s="300" t="s">
        <v>184</v>
      </c>
      <c r="D63" s="300" t="s">
        <v>185</v>
      </c>
      <c r="E63" s="18" t="s">
        <v>155</v>
      </c>
      <c r="F63" s="301">
        <v>12.835000000000001</v>
      </c>
      <c r="G63" s="39"/>
      <c r="H63" s="45"/>
    </row>
    <row r="64" s="2" customFormat="1" ht="16.8" customHeight="1">
      <c r="A64" s="39"/>
      <c r="B64" s="45"/>
      <c r="C64" s="296" t="s">
        <v>97</v>
      </c>
      <c r="D64" s="297" t="s">
        <v>1</v>
      </c>
      <c r="E64" s="298" t="s">
        <v>1</v>
      </c>
      <c r="F64" s="299">
        <v>12.835000000000001</v>
      </c>
      <c r="G64" s="39"/>
      <c r="H64" s="45"/>
    </row>
    <row r="65" s="2" customFormat="1" ht="16.8" customHeight="1">
      <c r="A65" s="39"/>
      <c r="B65" s="45"/>
      <c r="C65" s="300" t="s">
        <v>97</v>
      </c>
      <c r="D65" s="300" t="s">
        <v>187</v>
      </c>
      <c r="E65" s="18" t="s">
        <v>1</v>
      </c>
      <c r="F65" s="301">
        <v>12.835000000000001</v>
      </c>
      <c r="G65" s="39"/>
      <c r="H65" s="45"/>
    </row>
    <row r="66" s="2" customFormat="1" ht="7.44" customHeight="1">
      <c r="A66" s="39"/>
      <c r="B66" s="166"/>
      <c r="C66" s="167"/>
      <c r="D66" s="167"/>
      <c r="E66" s="167"/>
      <c r="F66" s="167"/>
      <c r="G66" s="167"/>
      <c r="H66" s="45"/>
    </row>
    <row r="67" s="2" customFormat="1">
      <c r="A67" s="39"/>
      <c r="B67" s="39"/>
      <c r="C67" s="39"/>
      <c r="D67" s="39"/>
      <c r="E67" s="39"/>
      <c r="F67" s="39"/>
      <c r="G67" s="39"/>
      <c r="H67" s="39"/>
    </row>
  </sheetData>
  <sheetProtection sheet="1" formatColumns="0" formatRows="0" objects="1" scenarios="1" spinCount="100000" saltValue="HRe2Z6wFMHu66YvxoANS60tO9oN8jy0MflRHtUPes+xgQj2XMSW5VLLIK0JqCK+Uq3aZYCp23btSURydxWBSrQ==" hashValue="1fDLBEq6WickWdJAhnS+lDTMKm1/FKQFMWIp1bQtCZy2Go+ALOQjlqRFjq5n7y0oOUXvZgQplN1t0kXBLrPaf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Duben</dc:creator>
  <cp:lastModifiedBy>Jan Duben</cp:lastModifiedBy>
  <dcterms:created xsi:type="dcterms:W3CDTF">2021-03-21T17:53:10Z</dcterms:created>
  <dcterms:modified xsi:type="dcterms:W3CDTF">2021-03-21T17:53:15Z</dcterms:modified>
</cp:coreProperties>
</file>